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6525" yWindow="7305" windowWidth="15480" windowHeight="6900"/>
  </bookViews>
  <sheets>
    <sheet name="試算" sheetId="7" r:id="rId1"/>
    <sheet name="勞保分級" sheetId="2" r:id="rId2"/>
    <sheet name="勞退分級" sheetId="6" r:id="rId3"/>
    <sheet name="健保分級" sheetId="9" r:id="rId4"/>
    <sheet name="健保負擔金額表" sheetId="10" r:id="rId5"/>
    <sheet name="勞保分擔金額表" sheetId="11" r:id="rId6"/>
  </sheets>
  <definedNames>
    <definedName name="_xlnm.Print_Area" localSheetId="0">試算!$A$1:$Q$19</definedName>
  </definedNames>
  <calcPr calcId="125725"/>
</workbook>
</file>

<file path=xl/calcChain.xml><?xml version="1.0" encoding="utf-8"?>
<calcChain xmlns="http://schemas.openxmlformats.org/spreadsheetml/2006/main">
  <c r="A6" i="10"/>
  <c r="A6" i="9"/>
  <c r="B6"/>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E13" i="2"/>
  <c r="F10"/>
  <c r="F11"/>
  <c r="F12"/>
  <c r="E11"/>
  <c r="E12"/>
  <c r="H53" i="10" l="1"/>
  <c r="G53"/>
  <c r="C53"/>
  <c r="F53" s="1"/>
  <c r="H52"/>
  <c r="G52"/>
  <c r="C52"/>
  <c r="E52" s="1"/>
  <c r="H51"/>
  <c r="G51"/>
  <c r="C51"/>
  <c r="F51" s="1"/>
  <c r="H50"/>
  <c r="G50"/>
  <c r="C50"/>
  <c r="E50" s="1"/>
  <c r="H49"/>
  <c r="G49"/>
  <c r="C49"/>
  <c r="F49" s="1"/>
  <c r="H48"/>
  <c r="G48"/>
  <c r="C48"/>
  <c r="E48" s="1"/>
  <c r="H47"/>
  <c r="G47"/>
  <c r="C47"/>
  <c r="F47" s="1"/>
  <c r="H46"/>
  <c r="G46"/>
  <c r="C46"/>
  <c r="E46" s="1"/>
  <c r="H45"/>
  <c r="G45"/>
  <c r="C45"/>
  <c r="F45" s="1"/>
  <c r="H44"/>
  <c r="G44"/>
  <c r="C44"/>
  <c r="E44" s="1"/>
  <c r="H43"/>
  <c r="G43"/>
  <c r="C43"/>
  <c r="F43" s="1"/>
  <c r="H42"/>
  <c r="G42"/>
  <c r="C42"/>
  <c r="E42" s="1"/>
  <c r="H41"/>
  <c r="G41"/>
  <c r="C41"/>
  <c r="F41" s="1"/>
  <c r="H40"/>
  <c r="G40"/>
  <c r="C40"/>
  <c r="E40" s="1"/>
  <c r="H39"/>
  <c r="G39"/>
  <c r="C39"/>
  <c r="F39" s="1"/>
  <c r="H38"/>
  <c r="G38"/>
  <c r="C38"/>
  <c r="E38" s="1"/>
  <c r="H37"/>
  <c r="G37"/>
  <c r="F37"/>
  <c r="D37"/>
  <c r="C37"/>
  <c r="E37" s="1"/>
  <c r="H36"/>
  <c r="G36"/>
  <c r="C36"/>
  <c r="E36" s="1"/>
  <c r="H35"/>
  <c r="G35"/>
  <c r="F35"/>
  <c r="D35"/>
  <c r="C35"/>
  <c r="E35" s="1"/>
  <c r="H34"/>
  <c r="G34"/>
  <c r="C34"/>
  <c r="E34" s="1"/>
  <c r="H33"/>
  <c r="G33"/>
  <c r="F33"/>
  <c r="D33"/>
  <c r="C33"/>
  <c r="E33" s="1"/>
  <c r="H32"/>
  <c r="G32"/>
  <c r="C32"/>
  <c r="E32" s="1"/>
  <c r="H31"/>
  <c r="G31"/>
  <c r="F31"/>
  <c r="D31"/>
  <c r="C31"/>
  <c r="E31" s="1"/>
  <c r="H30"/>
  <c r="G30"/>
  <c r="C30"/>
  <c r="E30" s="1"/>
  <c r="H29"/>
  <c r="G29"/>
  <c r="F29"/>
  <c r="D29"/>
  <c r="C29"/>
  <c r="E29" s="1"/>
  <c r="H28"/>
  <c r="G28"/>
  <c r="C28"/>
  <c r="E28" s="1"/>
  <c r="H27"/>
  <c r="G27"/>
  <c r="F27"/>
  <c r="D27"/>
  <c r="C27"/>
  <c r="E27" s="1"/>
  <c r="H26"/>
  <c r="G26"/>
  <c r="C26"/>
  <c r="E26" s="1"/>
  <c r="H25"/>
  <c r="G25"/>
  <c r="C25"/>
  <c r="F25" s="1"/>
  <c r="H24"/>
  <c r="G24"/>
  <c r="C24"/>
  <c r="E24" s="1"/>
  <c r="H23"/>
  <c r="G23"/>
  <c r="C23"/>
  <c r="F23" s="1"/>
  <c r="H22"/>
  <c r="G22"/>
  <c r="C22"/>
  <c r="E22" s="1"/>
  <c r="H21"/>
  <c r="G21"/>
  <c r="C21"/>
  <c r="F21" s="1"/>
  <c r="H20"/>
  <c r="G20"/>
  <c r="C20"/>
  <c r="E20" s="1"/>
  <c r="H19"/>
  <c r="G19"/>
  <c r="C19"/>
  <c r="F19" s="1"/>
  <c r="H18"/>
  <c r="G18"/>
  <c r="C18"/>
  <c r="E18" s="1"/>
  <c r="H17"/>
  <c r="G17"/>
  <c r="C17"/>
  <c r="F17" s="1"/>
  <c r="H16"/>
  <c r="G16"/>
  <c r="F16"/>
  <c r="D16"/>
  <c r="C16"/>
  <c r="E16" s="1"/>
  <c r="H15"/>
  <c r="G15"/>
  <c r="C15"/>
  <c r="F15" s="1"/>
  <c r="H14"/>
  <c r="G14"/>
  <c r="F14"/>
  <c r="D14"/>
  <c r="C14"/>
  <c r="E14" s="1"/>
  <c r="H13"/>
  <c r="G13"/>
  <c r="C13"/>
  <c r="F13" s="1"/>
  <c r="H12"/>
  <c r="G12"/>
  <c r="F12"/>
  <c r="D12"/>
  <c r="C12"/>
  <c r="E12" s="1"/>
  <c r="H11"/>
  <c r="G11"/>
  <c r="C11"/>
  <c r="F11" s="1"/>
  <c r="H10"/>
  <c r="G10"/>
  <c r="F10"/>
  <c r="D10"/>
  <c r="C10"/>
  <c r="E10" s="1"/>
  <c r="H9"/>
  <c r="G9"/>
  <c r="C9"/>
  <c r="F9" s="1"/>
  <c r="H8"/>
  <c r="G8"/>
  <c r="F8"/>
  <c r="D8"/>
  <c r="C8"/>
  <c r="E8" s="1"/>
  <c r="H7"/>
  <c r="G7"/>
  <c r="C7"/>
  <c r="F7" s="1"/>
  <c r="H6"/>
  <c r="G6"/>
  <c r="F6"/>
  <c r="D6"/>
  <c r="C6"/>
  <c r="E6" s="1"/>
  <c r="A7"/>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H5"/>
  <c r="G5"/>
  <c r="C5"/>
  <c r="E5" s="1"/>
  <c r="D5" l="1"/>
  <c r="F5"/>
  <c r="E7"/>
  <c r="E9"/>
  <c r="E11"/>
  <c r="E13"/>
  <c r="E15"/>
  <c r="E17"/>
  <c r="D18"/>
  <c r="F18"/>
  <c r="E19"/>
  <c r="D20"/>
  <c r="F20"/>
  <c r="E21"/>
  <c r="D22"/>
  <c r="F22"/>
  <c r="E23"/>
  <c r="D24"/>
  <c r="F24"/>
  <c r="E25"/>
  <c r="D26"/>
  <c r="F26"/>
  <c r="D28"/>
  <c r="F28"/>
  <c r="D30"/>
  <c r="F30"/>
  <c r="D32"/>
  <c r="F32"/>
  <c r="D34"/>
  <c r="F34"/>
  <c r="D36"/>
  <c r="F36"/>
  <c r="D38"/>
  <c r="F38"/>
  <c r="E39"/>
  <c r="D40"/>
  <c r="F40"/>
  <c r="E41"/>
  <c r="D42"/>
  <c r="F42"/>
  <c r="E43"/>
  <c r="D44"/>
  <c r="F44"/>
  <c r="E45"/>
  <c r="D46"/>
  <c r="F46"/>
  <c r="E47"/>
  <c r="D48"/>
  <c r="F48"/>
  <c r="E49"/>
  <c r="D50"/>
  <c r="F50"/>
  <c r="E51"/>
  <c r="D52"/>
  <c r="F52"/>
  <c r="E53"/>
  <c r="D7"/>
  <c r="D9"/>
  <c r="D11"/>
  <c r="D13"/>
  <c r="D15"/>
  <c r="D17"/>
  <c r="D19"/>
  <c r="D21"/>
  <c r="D23"/>
  <c r="D25"/>
  <c r="D39"/>
  <c r="D41"/>
  <c r="D43"/>
  <c r="D45"/>
  <c r="D47"/>
  <c r="D49"/>
  <c r="D51"/>
  <c r="D53"/>
  <c r="A7" i="9" l="1"/>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D2" i="7" l="1"/>
  <c r="D6" i="9" l="1"/>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
  <c r="O5" i="7" l="1"/>
  <c r="F4" i="6" l="1"/>
  <c r="E5" s="1"/>
  <c r="F5"/>
  <c r="E6" s="1"/>
  <c r="F6"/>
  <c r="E7" s="1"/>
  <c r="F7"/>
  <c r="E8" s="1"/>
  <c r="F8"/>
  <c r="E9" s="1"/>
  <c r="F9"/>
  <c r="E10" s="1"/>
  <c r="F10"/>
  <c r="E11" s="1"/>
  <c r="F11"/>
  <c r="E12" s="1"/>
  <c r="F12"/>
  <c r="E13" s="1"/>
  <c r="F13"/>
  <c r="E14" s="1"/>
  <c r="F14"/>
  <c r="E15" s="1"/>
  <c r="F15"/>
  <c r="E16" s="1"/>
  <c r="F16"/>
  <c r="E17" s="1"/>
  <c r="F17"/>
  <c r="E18" s="1"/>
  <c r="F18"/>
  <c r="E19" s="1"/>
  <c r="F19"/>
  <c r="E20" s="1"/>
  <c r="F20"/>
  <c r="E21" s="1"/>
  <c r="F21"/>
  <c r="E22" s="1"/>
  <c r="F22"/>
  <c r="E23" s="1"/>
  <c r="F23"/>
  <c r="E24" s="1"/>
  <c r="F24"/>
  <c r="E25" s="1"/>
  <c r="F25"/>
  <c r="E26" s="1"/>
  <c r="F26"/>
  <c r="E27" s="1"/>
  <c r="F27"/>
  <c r="E28" s="1"/>
  <c r="F28"/>
  <c r="E29" s="1"/>
  <c r="F29"/>
  <c r="E30" s="1"/>
  <c r="F30"/>
  <c r="E31" s="1"/>
  <c r="F31"/>
  <c r="E32" s="1"/>
  <c r="F32"/>
  <c r="E33" s="1"/>
  <c r="F33"/>
  <c r="E34" s="1"/>
  <c r="F34"/>
  <c r="E35" s="1"/>
  <c r="F35"/>
  <c r="E36" s="1"/>
  <c r="F36"/>
  <c r="E37" s="1"/>
  <c r="F37"/>
  <c r="E38" s="1"/>
  <c r="F38"/>
  <c r="B4" i="2" l="1"/>
  <c r="B5"/>
  <c r="B6"/>
  <c r="B7"/>
  <c r="B8"/>
  <c r="B9"/>
  <c r="K5" i="7" l="1"/>
  <c r="F14" i="2"/>
  <c r="E15" s="1"/>
  <c r="F15"/>
  <c r="E16" s="1"/>
  <c r="F16"/>
  <c r="E17" s="1"/>
  <c r="F17"/>
  <c r="E18" s="1"/>
  <c r="F18"/>
  <c r="E19" s="1"/>
  <c r="F19"/>
  <c r="E20" s="1"/>
  <c r="F20"/>
  <c r="E21" s="1"/>
  <c r="F21"/>
  <c r="E22" s="1"/>
  <c r="F22"/>
  <c r="E23" s="1"/>
  <c r="F23"/>
  <c r="E24" s="1"/>
  <c r="F24"/>
  <c r="E25" s="1"/>
  <c r="F25"/>
  <c r="E26" s="1"/>
  <c r="F26"/>
  <c r="E27" s="1"/>
  <c r="F27"/>
  <c r="E28" s="1"/>
  <c r="F28"/>
  <c r="E29" s="1"/>
  <c r="F29"/>
  <c r="F4"/>
  <c r="E5" s="1"/>
  <c r="F5"/>
  <c r="E6" s="1"/>
  <c r="F6"/>
  <c r="E7" s="1"/>
  <c r="F7"/>
  <c r="E8" s="1"/>
  <c r="F8"/>
  <c r="E9" s="1"/>
  <c r="F9"/>
  <c r="E10" s="1"/>
  <c r="F3"/>
  <c r="E4" s="1"/>
  <c r="F13"/>
  <c r="E14" s="1"/>
  <c r="E2" i="7"/>
  <c r="A11" s="1"/>
  <c r="F62" i="6"/>
  <c r="E63" s="1"/>
  <c r="F63"/>
  <c r="E64" s="1"/>
  <c r="F64"/>
  <c r="E39"/>
  <c r="F39"/>
  <c r="E40" s="1"/>
  <c r="F40"/>
  <c r="E41" s="1"/>
  <c r="F41"/>
  <c r="E42" s="1"/>
  <c r="F42"/>
  <c r="E43" s="1"/>
  <c r="F43"/>
  <c r="E44" s="1"/>
  <c r="F44"/>
  <c r="E45" s="1"/>
  <c r="F45"/>
  <c r="E46" s="1"/>
  <c r="F46"/>
  <c r="E47" s="1"/>
  <c r="F47"/>
  <c r="E48" s="1"/>
  <c r="F48"/>
  <c r="E49" s="1"/>
  <c r="F49"/>
  <c r="E50" s="1"/>
  <c r="F50"/>
  <c r="E51" s="1"/>
  <c r="F51"/>
  <c r="E52" s="1"/>
  <c r="F52"/>
  <c r="E53" s="1"/>
  <c r="F53"/>
  <c r="E54" s="1"/>
  <c r="F54"/>
  <c r="E55" s="1"/>
  <c r="F55"/>
  <c r="E56" s="1"/>
  <c r="F56"/>
  <c r="E57" s="1"/>
  <c r="F57"/>
  <c r="E58" s="1"/>
  <c r="F58"/>
  <c r="E59" s="1"/>
  <c r="F59"/>
  <c r="E60" s="1"/>
  <c r="F60"/>
  <c r="E61" s="1"/>
  <c r="F61"/>
  <c r="E62" s="1"/>
  <c r="J5" i="7" l="1"/>
  <c r="B11" s="1"/>
  <c r="A17"/>
  <c r="E17" s="1"/>
  <c r="J17" s="1"/>
  <c r="H11"/>
  <c r="H17" s="1"/>
  <c r="C11"/>
  <c r="C17" s="1"/>
  <c r="L5"/>
  <c r="D11" l="1"/>
  <c r="F11" s="1"/>
  <c r="I11"/>
  <c r="G11"/>
  <c r="G17" s="1"/>
  <c r="K17" s="1"/>
  <c r="B17"/>
  <c r="F17" s="1"/>
  <c r="K11" l="1"/>
</calcChain>
</file>

<file path=xl/sharedStrings.xml><?xml version="1.0" encoding="utf-8"?>
<sst xmlns="http://schemas.openxmlformats.org/spreadsheetml/2006/main" count="446" uniqueCount="352">
  <si>
    <t>機關負擔</t>
    <phoneticPr fontId="2" type="noConversion"/>
  </si>
  <si>
    <t>備註</t>
  </si>
  <si>
    <t>上限</t>
    <phoneticPr fontId="2" type="noConversion"/>
  </si>
  <si>
    <t>勞退基金</t>
    <phoneticPr fontId="2" type="noConversion"/>
  </si>
  <si>
    <t>健保眷口</t>
    <phoneticPr fontId="2" type="noConversion"/>
  </si>
  <si>
    <t>月薪</t>
    <phoneticPr fontId="2" type="noConversion"/>
  </si>
  <si>
    <t>單位：元</t>
    <phoneticPr fontId="2" type="noConversion"/>
  </si>
  <si>
    <t>離職儲金</t>
    <phoneticPr fontId="2" type="noConversion"/>
  </si>
  <si>
    <t xml:space="preserve">3,000元 </t>
  </si>
  <si>
    <t xml:space="preserve">4,500元 </t>
  </si>
  <si>
    <t xml:space="preserve">6,000元 </t>
  </si>
  <si>
    <t xml:space="preserve">7,500元 </t>
  </si>
  <si>
    <t xml:space="preserve">8,700元 </t>
  </si>
  <si>
    <t xml:space="preserve">9,900元 </t>
  </si>
  <si>
    <t xml:space="preserve">11,100元 </t>
  </si>
  <si>
    <t>12,540元</t>
  </si>
  <si>
    <t xml:space="preserve">13,500元 </t>
  </si>
  <si>
    <t xml:space="preserve">15,840元 </t>
  </si>
  <si>
    <t xml:space="preserve">16,500元 </t>
  </si>
  <si>
    <t>17,280元</t>
  </si>
  <si>
    <t xml:space="preserve">17,880元 </t>
  </si>
  <si>
    <t xml:space="preserve">22,800元 </t>
  </si>
  <si>
    <t xml:space="preserve">24,000元 </t>
  </si>
  <si>
    <t xml:space="preserve">25,200元 </t>
  </si>
  <si>
    <t xml:space="preserve">26,400元 </t>
  </si>
  <si>
    <t xml:space="preserve">27,600元 </t>
  </si>
  <si>
    <t xml:space="preserve">28,800元 </t>
  </si>
  <si>
    <t xml:space="preserve">30,300元 </t>
  </si>
  <si>
    <t xml:space="preserve">31,800元 </t>
  </si>
  <si>
    <t xml:space="preserve">33,300元 </t>
  </si>
  <si>
    <t xml:space="preserve">34,800元 </t>
  </si>
  <si>
    <t xml:space="preserve">36,300元 </t>
  </si>
  <si>
    <t xml:space="preserve">38,200元 </t>
  </si>
  <si>
    <t xml:space="preserve">40,100元 </t>
  </si>
  <si>
    <t xml:space="preserve">42,000元 </t>
  </si>
  <si>
    <t xml:space="preserve">43,900元 </t>
  </si>
  <si>
    <t xml:space="preserve">45,800元 </t>
  </si>
  <si>
    <t>級距</t>
  </si>
  <si>
    <t>級</t>
  </si>
  <si>
    <t>實際工資</t>
  </si>
  <si>
    <t>月提繳工資</t>
  </si>
  <si>
    <t xml:space="preserve">第1組 </t>
  </si>
  <si>
    <t> 第7組</t>
  </si>
  <si>
    <t xml:space="preserve">48,200元 </t>
  </si>
  <si>
    <t xml:space="preserve">50,600元 </t>
  </si>
  <si>
    <t xml:space="preserve">53,000元 </t>
  </si>
  <si>
    <t xml:space="preserve">55,400元 </t>
  </si>
  <si>
    <t xml:space="preserve">57,800元 </t>
  </si>
  <si>
    <t xml:space="preserve">第2組 </t>
  </si>
  <si>
    <t> 第8組</t>
  </si>
  <si>
    <t xml:space="preserve">60,800元 </t>
  </si>
  <si>
    <t xml:space="preserve">63,800元 </t>
  </si>
  <si>
    <t xml:space="preserve">66,800元 </t>
  </si>
  <si>
    <t>11,101元至12,540元</t>
  </si>
  <si>
    <t xml:space="preserve">69,800元 </t>
  </si>
  <si>
    <t xml:space="preserve">72,800元 </t>
  </si>
  <si>
    <t> 第3組</t>
  </si>
  <si>
    <t> 第9組</t>
  </si>
  <si>
    <t xml:space="preserve">76,500元 </t>
  </si>
  <si>
    <t xml:space="preserve">80,200元 </t>
  </si>
  <si>
    <t>16,501元至17,280元</t>
  </si>
  <si>
    <t xml:space="preserve">83,900元 </t>
  </si>
  <si>
    <t xml:space="preserve">87,600元 </t>
  </si>
  <si>
    <t>第10組</t>
  </si>
  <si>
    <t xml:space="preserve">92,100元 </t>
  </si>
  <si>
    <t xml:space="preserve">96,600元 </t>
  </si>
  <si>
    <t xml:space="preserve">101,100元 </t>
  </si>
  <si>
    <t xml:space="preserve">105,600元 </t>
  </si>
  <si>
    <t xml:space="preserve">110,100元 </t>
  </si>
  <si>
    <t>第11組</t>
  </si>
  <si>
    <t xml:space="preserve">115,500元 </t>
  </si>
  <si>
    <t>第4組</t>
  </si>
  <si>
    <t xml:space="preserve">120,900元 </t>
  </si>
  <si>
    <t xml:space="preserve">126,300元 </t>
  </si>
  <si>
    <t xml:space="preserve">131,700元 </t>
  </si>
  <si>
    <t xml:space="preserve">137,100元 </t>
  </si>
  <si>
    <t xml:space="preserve">142,500元 </t>
  </si>
  <si>
    <t>第5組</t>
  </si>
  <si>
    <t xml:space="preserve">147,900元 </t>
  </si>
  <si>
    <t>150,000元</t>
  </si>
  <si>
    <t>第6組</t>
  </si>
  <si>
    <t>下限</t>
    <phoneticPr fontId="2" type="noConversion"/>
  </si>
  <si>
    <t>勞保
提繳分級</t>
    <phoneticPr fontId="2" type="noConversion"/>
  </si>
  <si>
    <t>應領薪資</t>
    <phoneticPr fontId="2" type="noConversion"/>
  </si>
  <si>
    <t>勞保
投保薪資</t>
    <phoneticPr fontId="2" type="noConversion"/>
  </si>
  <si>
    <t>健保
投保薪資</t>
    <phoneticPr fontId="2" type="noConversion"/>
  </si>
  <si>
    <t>勞保保費</t>
    <phoneticPr fontId="2" type="noConversion"/>
  </si>
  <si>
    <t>一、輸入相關資料</t>
    <phoneticPr fontId="2" type="noConversion"/>
  </si>
  <si>
    <t>二、勞退基金適用</t>
    <phoneticPr fontId="2" type="noConversion"/>
  </si>
  <si>
    <t>三、離職儲金適用</t>
    <phoneticPr fontId="2" type="noConversion"/>
  </si>
  <si>
    <t>離職儲金</t>
    <phoneticPr fontId="2" type="noConversion"/>
  </si>
  <si>
    <t>應付金額</t>
    <phoneticPr fontId="2" type="noConversion"/>
  </si>
  <si>
    <t>應付金額</t>
    <phoneticPr fontId="2" type="noConversion"/>
  </si>
  <si>
    <t>實領薪資</t>
    <phoneticPr fontId="2" type="noConversion"/>
  </si>
  <si>
    <t>實領薪資</t>
    <phoneticPr fontId="2" type="noConversion"/>
  </si>
  <si>
    <t>健保保費</t>
    <phoneticPr fontId="2" type="noConversion"/>
  </si>
  <si>
    <t>代扣個人負擔</t>
    <phoneticPr fontId="2" type="noConversion"/>
  </si>
  <si>
    <t>就業
保險費率</t>
    <phoneticPr fontId="2" type="noConversion"/>
  </si>
  <si>
    <t>普通事故
保險費率</t>
    <phoneticPr fontId="2" type="noConversion"/>
  </si>
  <si>
    <t>健保
保險費率</t>
    <phoneticPr fontId="2" type="noConversion"/>
  </si>
  <si>
    <t>本人及
平均眷口數</t>
    <phoneticPr fontId="2" type="noConversion"/>
  </si>
  <si>
    <t>本人</t>
    <phoneticPr fontId="2" type="noConversion"/>
  </si>
  <si>
    <t>職災
保險費率</t>
    <phoneticPr fontId="2" type="noConversion"/>
  </si>
  <si>
    <t>本人+１眷口</t>
    <phoneticPr fontId="2" type="noConversion"/>
  </si>
  <si>
    <t>本人+２眷口</t>
    <phoneticPr fontId="2" type="noConversion"/>
  </si>
  <si>
    <t>本人+３眷口</t>
    <phoneticPr fontId="2" type="noConversion"/>
  </si>
  <si>
    <t>全月計薪</t>
    <phoneticPr fontId="2" type="noConversion"/>
  </si>
  <si>
    <t>加保
到職日數</t>
    <phoneticPr fontId="2" type="noConversion"/>
  </si>
  <si>
    <t>薪資
到職日數</t>
    <phoneticPr fontId="2" type="noConversion"/>
  </si>
  <si>
    <t>離職
提繳率</t>
    <phoneticPr fontId="2" type="noConversion"/>
  </si>
  <si>
    <t>勞退
提繳率</t>
    <phoneticPr fontId="2" type="noConversion"/>
  </si>
  <si>
    <t>當月總天數</t>
    <phoneticPr fontId="2" type="noConversion"/>
  </si>
  <si>
    <t>註：加保日或到職日為幾月幾日的第幾日，例如5月3日到職則填3，依此類推。</t>
    <phoneticPr fontId="2" type="noConversion"/>
  </si>
  <si>
    <t>月投保薪資</t>
  </si>
  <si>
    <t>日投保薪資</t>
  </si>
  <si>
    <t>投保薪資等級</t>
    <phoneticPr fontId="2" type="noConversion"/>
  </si>
  <si>
    <t>下限</t>
    <phoneticPr fontId="2" type="noConversion"/>
  </si>
  <si>
    <t>上限</t>
    <phoneticPr fontId="2" type="noConversion"/>
  </si>
  <si>
    <t>製表：</t>
    <phoneticPr fontId="2" type="noConversion"/>
  </si>
  <si>
    <t>覆核：</t>
    <phoneticPr fontId="2" type="noConversion"/>
  </si>
  <si>
    <t>勞工退休金月提繳工資分級表</t>
    <phoneticPr fontId="2" type="noConversion"/>
  </si>
  <si>
    <t xml:space="preserve">1,500元 </t>
  </si>
  <si>
    <t xml:space="preserve">19,047元 </t>
  </si>
  <si>
    <t>投保金額等級</t>
    <phoneticPr fontId="2" type="noConversion"/>
  </si>
  <si>
    <t>實際薪資月額(元)</t>
    <phoneticPr fontId="2" type="noConversion"/>
  </si>
  <si>
    <t>組別
級距</t>
    <phoneticPr fontId="2" type="noConversion"/>
  </si>
  <si>
    <t>第七組
級距3700元</t>
    <phoneticPr fontId="2" type="noConversion"/>
  </si>
  <si>
    <t>第九組
級距5400元</t>
    <phoneticPr fontId="2" type="noConversion"/>
  </si>
  <si>
    <r>
      <t xml:space="preserve">月　薪　資　總　額
</t>
    </r>
    <r>
      <rPr>
        <sz val="11"/>
        <rFont val="標楷體"/>
        <family val="4"/>
        <charset val="136"/>
      </rPr>
      <t>（實物給付應折現金計算）</t>
    </r>
    <phoneticPr fontId="2" type="noConversion"/>
  </si>
  <si>
    <t>第二組
級距1200元</t>
    <phoneticPr fontId="2" type="noConversion"/>
  </si>
  <si>
    <t>第三組
級距1500元</t>
    <phoneticPr fontId="2" type="noConversion"/>
  </si>
  <si>
    <t>第四組
級距1900元</t>
    <phoneticPr fontId="2" type="noConversion"/>
  </si>
  <si>
    <t>第五組
級距2400元</t>
    <phoneticPr fontId="2" type="noConversion"/>
  </si>
  <si>
    <t>第六組
級距3000元</t>
    <phoneticPr fontId="2" type="noConversion"/>
  </si>
  <si>
    <t>第八組
級距4500元</t>
    <phoneticPr fontId="2" type="noConversion"/>
  </si>
  <si>
    <t>第十組
級距6400元</t>
    <phoneticPr fontId="2" type="noConversion"/>
  </si>
  <si>
    <t>備註：本表月提繳工資金額以新臺幣元為單位，月提繳工資金額角以下四捨五入。</t>
    <phoneticPr fontId="2" type="noConversion"/>
  </si>
  <si>
    <t>月投保金額(元)</t>
    <phoneticPr fontId="2" type="noConversion"/>
  </si>
  <si>
    <t>22,801-24,000</t>
    <phoneticPr fontId="2" type="noConversion"/>
  </si>
  <si>
    <t>24,001-25,200</t>
    <phoneticPr fontId="2" type="noConversion"/>
  </si>
  <si>
    <t>25,201-26,400</t>
    <phoneticPr fontId="2" type="noConversion"/>
  </si>
  <si>
    <t>26,401-27,600</t>
    <phoneticPr fontId="2" type="noConversion"/>
  </si>
  <si>
    <t>27,601-28,800</t>
    <phoneticPr fontId="2" type="noConversion"/>
  </si>
  <si>
    <t>28,801-30,300</t>
    <phoneticPr fontId="2" type="noConversion"/>
  </si>
  <si>
    <t>30,301-31,800</t>
    <phoneticPr fontId="2" type="noConversion"/>
  </si>
  <si>
    <t>31,801-33,300</t>
    <phoneticPr fontId="2" type="noConversion"/>
  </si>
  <si>
    <t>33,301-34,800</t>
    <phoneticPr fontId="2" type="noConversion"/>
  </si>
  <si>
    <t>34,801-36,300</t>
    <phoneticPr fontId="2" type="noConversion"/>
  </si>
  <si>
    <t>36,301-38,200</t>
    <phoneticPr fontId="2" type="noConversion"/>
  </si>
  <si>
    <t>40,101-42,000</t>
    <phoneticPr fontId="2" type="noConversion"/>
  </si>
  <si>
    <t>42,001-43,900</t>
    <phoneticPr fontId="2" type="noConversion"/>
  </si>
  <si>
    <t>43,901-45,800</t>
    <phoneticPr fontId="2" type="noConversion"/>
  </si>
  <si>
    <t>45,801-48,200</t>
    <phoneticPr fontId="2" type="noConversion"/>
  </si>
  <si>
    <t>48,201-50,600</t>
    <phoneticPr fontId="2" type="noConversion"/>
  </si>
  <si>
    <t>50,601-53,000</t>
    <phoneticPr fontId="2" type="noConversion"/>
  </si>
  <si>
    <t>53,001-55,400</t>
    <phoneticPr fontId="2" type="noConversion"/>
  </si>
  <si>
    <t>55,401-57,800</t>
    <phoneticPr fontId="2" type="noConversion"/>
  </si>
  <si>
    <t>57,801-60,800</t>
    <phoneticPr fontId="2" type="noConversion"/>
  </si>
  <si>
    <t>60,801-63,800</t>
    <phoneticPr fontId="2" type="noConversion"/>
  </si>
  <si>
    <t>63,801-66,800</t>
    <phoneticPr fontId="2" type="noConversion"/>
  </si>
  <si>
    <t>66,801-69,800</t>
    <phoneticPr fontId="2" type="noConversion"/>
  </si>
  <si>
    <t>69,801-72,800</t>
    <phoneticPr fontId="2" type="noConversion"/>
  </si>
  <si>
    <t>72,801-76,500</t>
    <phoneticPr fontId="2" type="noConversion"/>
  </si>
  <si>
    <t>76,501-80,200</t>
    <phoneticPr fontId="2" type="noConversion"/>
  </si>
  <si>
    <t>80,201-83,900</t>
    <phoneticPr fontId="2" type="noConversion"/>
  </si>
  <si>
    <t>83,901-87,600</t>
    <phoneticPr fontId="2" type="noConversion"/>
  </si>
  <si>
    <t>87,601-92,100</t>
    <phoneticPr fontId="2" type="noConversion"/>
  </si>
  <si>
    <t>92,101-96,600</t>
    <phoneticPr fontId="2" type="noConversion"/>
  </si>
  <si>
    <t>96,601-101,100</t>
    <phoneticPr fontId="2" type="noConversion"/>
  </si>
  <si>
    <t>101,101-105,600</t>
    <phoneticPr fontId="2" type="noConversion"/>
  </si>
  <si>
    <t>105,601-110,100</t>
    <phoneticPr fontId="2" type="noConversion"/>
  </si>
  <si>
    <t>110,101-115,500</t>
    <phoneticPr fontId="2" type="noConversion"/>
  </si>
  <si>
    <t>115,501-120,900</t>
    <phoneticPr fontId="2" type="noConversion"/>
  </si>
  <si>
    <t>120,901-126,300</t>
    <phoneticPr fontId="2" type="noConversion"/>
  </si>
  <si>
    <t>126,301-131,700</t>
    <phoneticPr fontId="2" type="noConversion"/>
  </si>
  <si>
    <t>142,501-147,900</t>
    <phoneticPr fontId="2" type="noConversion"/>
  </si>
  <si>
    <t>147,901-150,000</t>
    <phoneticPr fontId="2" type="noConversion"/>
  </si>
  <si>
    <t>150,001-156,400</t>
    <phoneticPr fontId="2" type="noConversion"/>
  </si>
  <si>
    <t>156,401-162,800</t>
    <phoneticPr fontId="2" type="noConversion"/>
  </si>
  <si>
    <t>162,801-169,200</t>
    <phoneticPr fontId="2" type="noConversion"/>
  </si>
  <si>
    <t>169,201-175,600</t>
    <phoneticPr fontId="2" type="noConversion"/>
  </si>
  <si>
    <t>38,201-40,100</t>
    <phoneticPr fontId="2" type="noConversion"/>
  </si>
  <si>
    <t>131,701-137,100</t>
    <phoneticPr fontId="2" type="noConversion"/>
  </si>
  <si>
    <t>137,101-142,500</t>
    <phoneticPr fontId="2" type="noConversion"/>
  </si>
  <si>
    <r>
      <t xml:space="preserve">加保日
</t>
    </r>
    <r>
      <rPr>
        <sz val="8"/>
        <rFont val="標楷體"/>
        <family val="4"/>
        <charset val="136"/>
      </rPr>
      <t>(計算保費)</t>
    </r>
    <phoneticPr fontId="2" type="noConversion"/>
  </si>
  <si>
    <r>
      <t xml:space="preserve">到職日
</t>
    </r>
    <r>
      <rPr>
        <sz val="8"/>
        <rFont val="標楷體"/>
        <family val="4"/>
        <charset val="136"/>
      </rPr>
      <t>(計算薪資)</t>
    </r>
    <phoneticPr fontId="2" type="noConversion"/>
  </si>
  <si>
    <t>被保險人及眷屬負擔金額﹝負擔比率30%﹞</t>
  </si>
  <si>
    <t>被保險人及眷屬負擔金額﹝負擔比率30%﹞</t>
    <phoneticPr fontId="2" type="noConversion"/>
  </si>
  <si>
    <t>單位：新台幣元</t>
  </si>
  <si>
    <t>第3級</t>
  </si>
  <si>
    <t>第4級</t>
  </si>
  <si>
    <t>第5級</t>
  </si>
  <si>
    <t>第6級</t>
  </si>
  <si>
    <t>普通事故費率</t>
  </si>
  <si>
    <t>勞工</t>
  </si>
  <si>
    <t>單位</t>
  </si>
  <si>
    <t>第9級</t>
  </si>
  <si>
    <t>第10級</t>
  </si>
  <si>
    <t>第11級</t>
  </si>
  <si>
    <t>第12級</t>
  </si>
  <si>
    <t>第13級</t>
  </si>
  <si>
    <t>第14級</t>
  </si>
  <si>
    <t>第15級</t>
  </si>
  <si>
    <t>第16級</t>
  </si>
  <si>
    <t>第17級</t>
  </si>
  <si>
    <t xml:space="preserve">          或利用網路快速服務/保險費/給付金額試算/勞保、就保個人保險費試算項下查詢。                                                                                                                                                                                                               </t>
  </si>
  <si>
    <t>提繳%</t>
    <phoneticPr fontId="2" type="noConversion"/>
  </si>
  <si>
    <t>不加保</t>
    <phoneticPr fontId="2" type="noConversion"/>
  </si>
  <si>
    <t>勞退自願
提繳率</t>
    <phoneticPr fontId="2" type="noConversion"/>
  </si>
  <si>
    <r>
      <t>勞保保費</t>
    </r>
    <r>
      <rPr>
        <sz val="6"/>
        <rFont val="標楷體"/>
        <family val="4"/>
        <charset val="136"/>
      </rPr>
      <t>(含職災)</t>
    </r>
    <phoneticPr fontId="2" type="noConversion"/>
  </si>
  <si>
    <t>不提繳</t>
    <phoneticPr fontId="2" type="noConversion"/>
  </si>
  <si>
    <t>勞工保險投保薪資分級表</t>
    <phoneticPr fontId="2" type="noConversion"/>
  </si>
  <si>
    <t>第1級</t>
  </si>
  <si>
    <t>第2級</t>
  </si>
  <si>
    <t>22,800元</t>
  </si>
  <si>
    <t>760元</t>
  </si>
  <si>
    <t>22,801元至24,000元</t>
  </si>
  <si>
    <t>24,000元</t>
  </si>
  <si>
    <t>800元</t>
  </si>
  <si>
    <t>24,001元至25,200元</t>
  </si>
  <si>
    <t>25,200元</t>
  </si>
  <si>
    <t>840元</t>
  </si>
  <si>
    <t>25,201元至26,400元</t>
  </si>
  <si>
    <t>26,400元</t>
  </si>
  <si>
    <t>880元</t>
  </si>
  <si>
    <t>第7級</t>
  </si>
  <si>
    <t>26,401元至27,600元</t>
  </si>
  <si>
    <t>27,600元</t>
  </si>
  <si>
    <t>920元</t>
  </si>
  <si>
    <t>第8級</t>
  </si>
  <si>
    <t>27,601元至28,800元</t>
  </si>
  <si>
    <t>28,800元</t>
  </si>
  <si>
    <t>960元</t>
  </si>
  <si>
    <t>28,801元至30,300元</t>
  </si>
  <si>
    <t>30,300元</t>
  </si>
  <si>
    <t>1,010元</t>
  </si>
  <si>
    <t>30,301元至31,800元</t>
  </si>
  <si>
    <t>31,800元</t>
  </si>
  <si>
    <t>1,060元</t>
  </si>
  <si>
    <t>31,801元至33,300元</t>
  </si>
  <si>
    <t>33,300元</t>
  </si>
  <si>
    <t>1,110元</t>
  </si>
  <si>
    <t>33,301元至34,800元</t>
  </si>
  <si>
    <t>34,800元</t>
  </si>
  <si>
    <t>1,160元</t>
  </si>
  <si>
    <t>34,801元至36,300元</t>
  </si>
  <si>
    <t>36,300元</t>
  </si>
  <si>
    <t>1,210元</t>
  </si>
  <si>
    <t>36,301元至38,200元</t>
  </si>
  <si>
    <t>38,200元</t>
  </si>
  <si>
    <t>1,273元</t>
  </si>
  <si>
    <t>38,201元至40,100元</t>
  </si>
  <si>
    <t>40,100元</t>
  </si>
  <si>
    <t>1,337元</t>
  </si>
  <si>
    <t>40,101元至42,000元</t>
  </si>
  <si>
    <t>42,000元</t>
  </si>
  <si>
    <t>1,400元</t>
  </si>
  <si>
    <t>42,001元至43,900元</t>
  </si>
  <si>
    <t>43,900元</t>
  </si>
  <si>
    <t>1,463元</t>
  </si>
  <si>
    <t>43,901元以上</t>
  </si>
  <si>
    <t>45,800元</t>
  </si>
  <si>
    <t>1,527元</t>
  </si>
  <si>
    <t>1,500元以下</t>
  </si>
  <si>
    <t>1,501元至3,000元</t>
  </si>
  <si>
    <t>3,001元至4,500元</t>
  </si>
  <si>
    <t>4,501元至6,000元</t>
  </si>
  <si>
    <t>6,001元至7,500元</t>
  </si>
  <si>
    <t>7,501元至8,700元</t>
  </si>
  <si>
    <t>8,701元至9,900元</t>
  </si>
  <si>
    <t xml:space="preserve"> 9,901元至11,100元</t>
  </si>
  <si>
    <t>12,541元至13,500元</t>
  </si>
  <si>
    <t>13,501元至15,840元</t>
  </si>
  <si>
    <t>15,841元至16,500元</t>
  </si>
  <si>
    <t>17,281元至17,880元</t>
  </si>
  <si>
    <t>17,881元至19,047元</t>
  </si>
  <si>
    <t>19,048元至20,008元</t>
  </si>
  <si>
    <t xml:space="preserve">20,008元 </t>
  </si>
  <si>
    <t>20,009元至21,009元</t>
  </si>
  <si>
    <t xml:space="preserve">21,009元 </t>
  </si>
  <si>
    <t>43,901元至45,800元</t>
  </si>
  <si>
    <t>45,801元至48,200元</t>
  </si>
  <si>
    <t>48,201元至50,600元</t>
  </si>
  <si>
    <t>50,601元至53,000元</t>
  </si>
  <si>
    <t>53,001元至55,400元</t>
  </si>
  <si>
    <t>55,401元至57,800元</t>
  </si>
  <si>
    <t>57,801元至60,800元</t>
  </si>
  <si>
    <t>60,801元至63,800元</t>
  </si>
  <si>
    <t>63,801元至66,800元</t>
  </si>
  <si>
    <t>66,801元至69,800元</t>
  </si>
  <si>
    <t>69,801元至72,800元</t>
  </si>
  <si>
    <t>72,801元至76,500元</t>
  </si>
  <si>
    <t>76,501元至80,200元</t>
  </si>
  <si>
    <t>80,201元至83,900元</t>
  </si>
  <si>
    <t>83,901元至87,600元</t>
  </si>
  <si>
    <t>87,601元至92,100元</t>
  </si>
  <si>
    <t>92,101元至96,600元</t>
  </si>
  <si>
    <t xml:space="preserve"> 96,601元至101,100元</t>
  </si>
  <si>
    <t>101,101元至105,600元</t>
  </si>
  <si>
    <t>105,601元至110,100元</t>
  </si>
  <si>
    <t>110,101元至115,500元</t>
  </si>
  <si>
    <t>115,501元至120,900元</t>
  </si>
  <si>
    <t>120,901元至126,300元</t>
  </si>
  <si>
    <t>126,301元至131,700元</t>
  </si>
  <si>
    <t>131,701元至137,100元</t>
  </si>
  <si>
    <t>137,101元至142,500元</t>
  </si>
  <si>
    <t>142,501元至147,900元</t>
  </si>
  <si>
    <t>147,901元以上</t>
  </si>
  <si>
    <t>※本表不含勞工保險職業災害保險費，職業災害保險費率依投保單位行業別而有不同，請按繳款單所列職業災害保險費率自行計算，並請依規定職業災害保險費全部由投保單位負擔。</t>
  </si>
  <si>
    <t>就業保險費率</t>
  </si>
  <si>
    <r>
      <t>附註：(一)勞工保險條例第6條第1項第1款至第6款及第8條第1項第1款至第3款規定之被保險人同時符合就業保險法第5條規定者，適用本表負擔保險費。</t>
    </r>
    <r>
      <rPr>
        <b/>
        <sz val="8.5"/>
        <color indexed="8"/>
        <rFont val="標楷體"/>
        <family val="4"/>
        <charset val="136"/>
      </rPr>
      <t/>
    </r>
  </si>
  <si>
    <t>　    (二)勞工保險普通事故保險費率自106年1月1日起由9％調整為9.5％，表列保險費金額係依現行勞工保險普通事故保險費率9.5%，就業保險費率1%，按被保險人負擔20%，投保單位負擔70%之比例計算。</t>
  </si>
  <si>
    <t xml:space="preserve">      (三)有關被保險人與投保單位應負擔之勞工保險普通事故保險費、職業災害保險費及就業保險費詳細金額，請利用本局網站(www.bli.gov.tw)網路e櫃台 /其他便民服務 /保險費分擔表/一般單位保險費分擔金額表項下查詢，</t>
  </si>
  <si>
    <t>全民健康保險投保金額分級表</t>
    <phoneticPr fontId="2" type="noConversion"/>
  </si>
  <si>
    <t>21,901-22,800</t>
    <phoneticPr fontId="2" type="noConversion"/>
  </si>
  <si>
    <t>全民健康保險保險費負擔金額表(三)</t>
    <phoneticPr fontId="2" type="noConversion"/>
  </si>
  <si>
    <t>﹝公、民營事業、機構及有一定雇主之受雇者適用﹞</t>
    <phoneticPr fontId="2" type="noConversion"/>
  </si>
  <si>
    <t>投保金額等級</t>
    <phoneticPr fontId="2" type="noConversion"/>
  </si>
  <si>
    <t>月投保金額</t>
    <phoneticPr fontId="2" type="noConversion"/>
  </si>
  <si>
    <t>投保單位負擔金額﹝負擔比率60%﹞</t>
    <phoneticPr fontId="2" type="noConversion"/>
  </si>
  <si>
    <t>政府補助金額﹝補助比率10%﹞</t>
    <phoneticPr fontId="2" type="noConversion"/>
  </si>
  <si>
    <t>本人</t>
    <phoneticPr fontId="2" type="noConversion"/>
  </si>
  <si>
    <t>本人+１眷口</t>
    <phoneticPr fontId="2" type="noConversion"/>
  </si>
  <si>
    <t>本人+２眷口</t>
    <phoneticPr fontId="2" type="noConversion"/>
  </si>
  <si>
    <t>本人+３眷口</t>
    <phoneticPr fontId="2" type="noConversion"/>
  </si>
  <si>
    <t xml:space="preserve">                         承保組製表</t>
    <phoneticPr fontId="2" type="noConversion"/>
  </si>
  <si>
    <t xml:space="preserve">    2.自105年1月1日起費率調整為4.69％ 。 </t>
    <phoneticPr fontId="2" type="noConversion"/>
  </si>
  <si>
    <t xml:space="preserve">    3.自105年1月1日起調整平均眷口數為0.61人，投保單位及政府負擔金額含本人
       及平均眷屬人數0.61人，合計1.61人。</t>
    <phoneticPr fontId="2" type="noConversion"/>
  </si>
  <si>
    <t>175,601以上</t>
    <phoneticPr fontId="2" type="noConversion"/>
  </si>
  <si>
    <r>
      <t xml:space="preserve">薪資與勞健保費試算表
</t>
    </r>
    <r>
      <rPr>
        <sz val="11"/>
        <rFont val="標楷體"/>
        <family val="4"/>
        <charset val="136"/>
      </rPr>
      <t>自107年1月1日起適用</t>
    </r>
    <phoneticPr fontId="2" type="noConversion"/>
  </si>
  <si>
    <t>22,000元以下</t>
    <phoneticPr fontId="2" type="noConversion"/>
  </si>
  <si>
    <t>中華民國106年11月8日勞動部勞動保2字第1060140514號令修正發布，自101年1月1日施行</t>
    <phoneticPr fontId="2" type="noConversion"/>
  </si>
  <si>
    <t>22,000元</t>
    <phoneticPr fontId="2" type="noConversion"/>
  </si>
  <si>
    <t>733元</t>
    <phoneticPr fontId="2" type="noConversion"/>
  </si>
  <si>
    <t>22,001元至22,800元</t>
    <phoneticPr fontId="2" type="noConversion"/>
  </si>
  <si>
    <t>第3級</t>
    <phoneticPr fontId="2" type="noConversion"/>
  </si>
  <si>
    <t>中華民國106年11月8日勞動部勞動福3字第1060136271號令修正發布，自107年1月1日生效</t>
    <phoneticPr fontId="2" type="noConversion"/>
  </si>
  <si>
    <t>21,010元至22,000元</t>
    <phoneticPr fontId="2" type="noConversion"/>
  </si>
  <si>
    <t xml:space="preserve">22,000元 </t>
    <phoneticPr fontId="2" type="noConversion"/>
  </si>
  <si>
    <t>106 年 11 月 27 日衛部保字第 1060134252 號令修正</t>
    <phoneticPr fontId="2" type="noConversion"/>
  </si>
  <si>
    <r>
      <t>22,000</t>
    </r>
    <r>
      <rPr>
        <sz val="10.5"/>
        <rFont val="細明體"/>
        <family val="3"/>
        <charset val="136"/>
      </rPr>
      <t>以下</t>
    </r>
    <phoneticPr fontId="2" type="noConversion"/>
  </si>
  <si>
    <t>第一組
級距800元</t>
    <phoneticPr fontId="2" type="noConversion"/>
  </si>
  <si>
    <t>自107年1月1日起實施</t>
    <phoneticPr fontId="2" type="noConversion"/>
  </si>
  <si>
    <t>107年1月1日起實施</t>
    <phoneticPr fontId="2" type="noConversion"/>
  </si>
  <si>
    <t>註:1.自107年1月1日起配合基本工資調整，第一級調整為22,000元。</t>
    <phoneticPr fontId="2" type="noConversion"/>
  </si>
  <si>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107</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2" type="noConversion"/>
  </si>
  <si>
    <t>部                    分                    工                    時                    勞                    工                    適                    用</t>
    <phoneticPr fontId="2" type="noConversion"/>
  </si>
  <si>
    <t>第1級</t>
    <phoneticPr fontId="2" type="noConversion"/>
  </si>
  <si>
    <t>第4級</t>
    <phoneticPr fontId="2" type="noConversion"/>
  </si>
  <si>
    <t>第5級</t>
    <phoneticPr fontId="2" type="noConversion"/>
  </si>
  <si>
    <t xml:space="preserve">            106.11製表</t>
    <phoneticPr fontId="2" type="noConversion"/>
  </si>
  <si>
    <t xml:space="preserve">一、職業訓練機構受訓者及童工之薪資報酬未達基本工資者，其月投保薪資分13,500元（13,500元以下者）、15,840元（13,501元至15,840元）、16,500元（15,841元至16,500元）、17,280元（16,501元至17,280元）、17,880元（17,281元至17,880元）、19,047元（17,881元至19,047元）、20,008元（19,048元至20,008元）及21,009元（20,009元至21,009元）八級，其薪資總額超過21,009元而未達基本工資者，應依本表第一級申請。
二、部分工時勞工保險被保險人之薪資報酬未達基本工資者，其月投保薪資分11,100元(11,100元以下者)及12,540元(11,101元至12,540元)二級，其薪資總額超過12,540元者，應依前項規定覈實申報。
三、依身心障礙者權益保障法規定之庇護性就業身心障礙者被保險人之薪資報酬未達基本工資者，其月投保薪資分6,000元（6,000元以下）、7,500元（6,001元至7,500元）、8,700元（7,501元至8,700元）、9,900元（8,701元至9,900元）、11,100元（9,901元至11,100元）、12,540元(11,101元至12,540元)，其薪資總額超過12,540元者，應依第一項規定覈實申報。
四、本表投保薪資金額以新臺幣元為單位，日投保薪資金額角以下四捨五入。 
</t>
    <phoneticPr fontId="2" type="noConversion"/>
  </si>
</sst>
</file>

<file path=xl/styles.xml><?xml version="1.0" encoding="utf-8"?>
<styleSheet xmlns="http://schemas.openxmlformats.org/spreadsheetml/2006/main">
  <numFmts count="5">
    <numFmt numFmtId="41" formatCode="_-* #,##0_-;\-* #,##0_-;_-* &quot;-&quot;_-;_-@_-"/>
    <numFmt numFmtId="176" formatCode="#,##0_ "/>
    <numFmt numFmtId="177" formatCode="&quot;Yes&quot;;&quot;Yes&quot;;&quot;No&quot;"/>
    <numFmt numFmtId="178" formatCode="0_ "/>
    <numFmt numFmtId="179" formatCode="_(* #,##0_);_(* \(#,##0\);_(* &quot;-&quot;_);_(@_)"/>
  </numFmts>
  <fonts count="57">
    <font>
      <sz val="12"/>
      <name val="新細明體"/>
      <family val="1"/>
      <charset val="136"/>
    </font>
    <font>
      <sz val="12"/>
      <name val="新細明體"/>
      <family val="1"/>
      <charset val="136"/>
    </font>
    <font>
      <sz val="9"/>
      <name val="新細明體"/>
      <family val="1"/>
      <charset val="136"/>
    </font>
    <font>
      <sz val="12"/>
      <name val="Times New Roman"/>
      <family val="1"/>
    </font>
    <font>
      <b/>
      <sz val="18"/>
      <name val="標楷體"/>
      <family val="4"/>
      <charset val="136"/>
    </font>
    <font>
      <sz val="10"/>
      <name val="標楷體"/>
      <family val="4"/>
      <charset val="136"/>
    </font>
    <font>
      <sz val="14"/>
      <name val="標楷體"/>
      <family val="4"/>
      <charset val="136"/>
    </font>
    <font>
      <sz val="12"/>
      <name val="標楷體"/>
      <family val="4"/>
      <charset val="136"/>
    </font>
    <font>
      <sz val="14"/>
      <color indexed="8"/>
      <name val="標楷體"/>
      <family val="4"/>
      <charset val="136"/>
    </font>
    <font>
      <sz val="14"/>
      <color indexed="9"/>
      <name val="標楷體"/>
      <family val="4"/>
      <charset val="136"/>
    </font>
    <font>
      <sz val="14"/>
      <color indexed="19"/>
      <name val="標楷體"/>
      <family val="4"/>
      <charset val="136"/>
    </font>
    <font>
      <b/>
      <sz val="14"/>
      <color indexed="8"/>
      <name val="標楷體"/>
      <family val="4"/>
      <charset val="136"/>
    </font>
    <font>
      <sz val="14"/>
      <color indexed="17"/>
      <name val="標楷體"/>
      <family val="4"/>
      <charset val="136"/>
    </font>
    <font>
      <b/>
      <sz val="14"/>
      <color indexed="10"/>
      <name val="標楷體"/>
      <family val="4"/>
      <charset val="136"/>
    </font>
    <font>
      <sz val="14"/>
      <color indexed="10"/>
      <name val="標楷體"/>
      <family val="4"/>
      <charset val="136"/>
    </font>
    <font>
      <i/>
      <sz val="14"/>
      <color indexed="23"/>
      <name val="標楷體"/>
      <family val="4"/>
      <charset val="136"/>
    </font>
    <font>
      <b/>
      <sz val="18"/>
      <color indexed="62"/>
      <name val="新細明體"/>
      <family val="1"/>
      <charset val="136"/>
    </font>
    <font>
      <b/>
      <sz val="15"/>
      <color indexed="62"/>
      <name val="標楷體"/>
      <family val="4"/>
      <charset val="136"/>
    </font>
    <font>
      <b/>
      <sz val="13"/>
      <color indexed="62"/>
      <name val="標楷體"/>
      <family val="4"/>
      <charset val="136"/>
    </font>
    <font>
      <b/>
      <sz val="11"/>
      <color indexed="62"/>
      <name val="標楷體"/>
      <family val="4"/>
      <charset val="136"/>
    </font>
    <font>
      <sz val="14"/>
      <color indexed="62"/>
      <name val="標楷體"/>
      <family val="4"/>
      <charset val="136"/>
    </font>
    <font>
      <b/>
      <sz val="14"/>
      <color indexed="63"/>
      <name val="標楷體"/>
      <family val="4"/>
      <charset val="136"/>
    </font>
    <font>
      <b/>
      <sz val="14"/>
      <color indexed="9"/>
      <name val="標楷體"/>
      <family val="4"/>
      <charset val="136"/>
    </font>
    <font>
      <sz val="14"/>
      <color indexed="20"/>
      <name val="標楷體"/>
      <family val="4"/>
      <charset val="136"/>
    </font>
    <font>
      <sz val="16"/>
      <name val="標楷體"/>
      <family val="4"/>
      <charset val="136"/>
    </font>
    <font>
      <b/>
      <sz val="20"/>
      <name val="標楷體"/>
      <family val="4"/>
      <charset val="136"/>
    </font>
    <font>
      <sz val="11"/>
      <name val="標楷體"/>
      <family val="4"/>
      <charset val="136"/>
    </font>
    <font>
      <sz val="12"/>
      <color rgb="FF000000"/>
      <name val="標楷體"/>
      <family val="4"/>
      <charset val="136"/>
    </font>
    <font>
      <b/>
      <sz val="12"/>
      <name val="標楷體"/>
      <family val="4"/>
      <charset val="136"/>
    </font>
    <font>
      <sz val="10"/>
      <color indexed="55"/>
      <name val="標楷體"/>
      <family val="4"/>
      <charset val="136"/>
    </font>
    <font>
      <sz val="10"/>
      <color indexed="10"/>
      <name val="標楷體"/>
      <family val="4"/>
      <charset val="136"/>
    </font>
    <font>
      <sz val="8"/>
      <color indexed="55"/>
      <name val="標楷體"/>
      <family val="4"/>
      <charset val="136"/>
    </font>
    <font>
      <sz val="12"/>
      <color indexed="55"/>
      <name val="標楷體"/>
      <family val="4"/>
      <charset val="136"/>
    </font>
    <font>
      <sz val="8"/>
      <name val="標楷體"/>
      <family val="4"/>
      <charset val="136"/>
    </font>
    <font>
      <sz val="12"/>
      <color indexed="10"/>
      <name val="標楷體"/>
      <family val="4"/>
      <charset val="136"/>
    </font>
    <font>
      <sz val="9"/>
      <name val="標楷體"/>
      <family val="4"/>
      <charset val="136"/>
    </font>
    <font>
      <sz val="12"/>
      <name val="新細明體"/>
      <family val="1"/>
      <charset val="136"/>
      <scheme val="minor"/>
    </font>
    <font>
      <b/>
      <sz val="18"/>
      <name val="新細明體"/>
      <family val="1"/>
      <charset val="136"/>
      <scheme val="minor"/>
    </font>
    <font>
      <sz val="10"/>
      <name val="新細明體"/>
      <family val="1"/>
      <charset val="136"/>
      <scheme val="minor"/>
    </font>
    <font>
      <sz val="12"/>
      <color indexed="56"/>
      <name val="新細明體"/>
      <family val="1"/>
      <charset val="136"/>
      <scheme val="minor"/>
    </font>
    <font>
      <b/>
      <sz val="12"/>
      <name val="新細明體"/>
      <family val="1"/>
      <charset val="136"/>
      <scheme val="minor"/>
    </font>
    <font>
      <b/>
      <sz val="12"/>
      <color rgb="FF0000FF"/>
      <name val="新細明體"/>
      <family val="1"/>
      <charset val="136"/>
      <scheme val="minor"/>
    </font>
    <font>
      <sz val="12"/>
      <color indexed="8"/>
      <name val="新細明體"/>
      <family val="1"/>
      <charset val="136"/>
    </font>
    <font>
      <b/>
      <sz val="11"/>
      <color indexed="8"/>
      <name val="標楷體"/>
      <family val="4"/>
      <charset val="136"/>
    </font>
    <font>
      <sz val="11"/>
      <name val="新細明體"/>
      <family val="1"/>
      <charset val="136"/>
    </font>
    <font>
      <sz val="11"/>
      <color indexed="8"/>
      <name val="新細明體"/>
      <family val="1"/>
      <charset val="136"/>
    </font>
    <font>
      <sz val="8"/>
      <color indexed="8"/>
      <name val="標楷體"/>
      <family val="4"/>
      <charset val="136"/>
    </font>
    <font>
      <sz val="10"/>
      <color indexed="8"/>
      <name val="新細明體"/>
      <family val="1"/>
      <charset val="136"/>
    </font>
    <font>
      <sz val="9"/>
      <color indexed="8"/>
      <name val="標楷體"/>
      <family val="4"/>
      <charset val="136"/>
    </font>
    <font>
      <sz val="7"/>
      <color indexed="8"/>
      <name val="新細明體"/>
      <family val="1"/>
      <charset val="136"/>
    </font>
    <font>
      <sz val="8.5"/>
      <color indexed="8"/>
      <name val="標楷體"/>
      <family val="4"/>
      <charset val="136"/>
    </font>
    <font>
      <b/>
      <sz val="8.5"/>
      <color indexed="8"/>
      <name val="標楷體"/>
      <family val="4"/>
      <charset val="136"/>
    </font>
    <font>
      <sz val="8.5"/>
      <name val="標楷體"/>
      <family val="4"/>
      <charset val="136"/>
    </font>
    <font>
      <sz val="6"/>
      <name val="標楷體"/>
      <family val="4"/>
      <charset val="136"/>
    </font>
    <font>
      <sz val="16"/>
      <name val="Times New Roman"/>
      <family val="1"/>
    </font>
    <font>
      <sz val="18"/>
      <name val="新細明體"/>
      <family val="1"/>
      <charset val="136"/>
    </font>
    <font>
      <sz val="10.5"/>
      <name val="細明體"/>
      <family val="3"/>
      <charset val="136"/>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9"/>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67">
    <border>
      <left/>
      <right/>
      <top/>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ck">
        <color indexed="64"/>
      </right>
      <top/>
      <bottom style="medium">
        <color indexed="64"/>
      </bottom>
      <diagonal/>
    </border>
    <border>
      <left/>
      <right style="medium">
        <color indexed="64"/>
      </right>
      <top/>
      <bottom style="thick">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medium">
        <color indexed="64"/>
      </left>
      <right style="medium">
        <color indexed="64"/>
      </right>
      <top/>
      <bottom style="thick">
        <color indexed="64"/>
      </bottom>
      <diagonal/>
    </border>
    <border>
      <left/>
      <right style="double">
        <color indexed="64"/>
      </right>
      <top/>
      <bottom style="thick">
        <color indexed="64"/>
      </bottom>
      <diagonal/>
    </border>
    <border>
      <left/>
      <right style="thick">
        <color indexed="64"/>
      </right>
      <top style="medium">
        <color indexed="64"/>
      </top>
      <bottom style="medium">
        <color indexed="64"/>
      </bottom>
      <diagonal/>
    </border>
    <border>
      <left/>
      <right/>
      <top style="thin">
        <color indexed="64"/>
      </top>
      <bottom style="thin">
        <color indexed="64"/>
      </bottom>
      <diagonal/>
    </border>
  </borders>
  <cellStyleXfs count="45">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3" fillId="0" borderId="0"/>
    <xf numFmtId="41" fontId="1"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1" applyNumberFormat="0" applyFill="0" applyAlignment="0" applyProtection="0">
      <alignment vertical="center"/>
    </xf>
    <xf numFmtId="0" fontId="12" fillId="6" borderId="0" applyNumberFormat="0" applyBorder="0" applyAlignment="0" applyProtection="0">
      <alignment vertical="center"/>
    </xf>
    <xf numFmtId="0" fontId="13" fillId="11" borderId="2" applyNumberFormat="0" applyAlignment="0" applyProtection="0">
      <alignment vertical="center"/>
    </xf>
    <xf numFmtId="0" fontId="14" fillId="0" borderId="3" applyNumberFormat="0" applyFill="0" applyAlignment="0" applyProtection="0">
      <alignment vertical="center"/>
    </xf>
    <xf numFmtId="0" fontId="3" fillId="4" borderId="4" applyNumberFormat="0" applyFont="0" applyAlignment="0" applyProtection="0">
      <alignment vertical="center"/>
    </xf>
    <xf numFmtId="0" fontId="15"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7" borderId="2" applyNumberFormat="0" applyAlignment="0" applyProtection="0">
      <alignment vertical="center"/>
    </xf>
    <xf numFmtId="0" fontId="21" fillId="11" borderId="8" applyNumberFormat="0" applyAlignment="0" applyProtection="0">
      <alignment vertical="center"/>
    </xf>
    <xf numFmtId="0" fontId="22" fillId="16" borderId="9" applyNumberFormat="0" applyAlignment="0" applyProtection="0">
      <alignment vertical="center"/>
    </xf>
    <xf numFmtId="0" fontId="23" fillId="17" borderId="0" applyNumberFormat="0" applyBorder="0" applyAlignment="0" applyProtection="0">
      <alignment vertical="center"/>
    </xf>
    <xf numFmtId="0" fontId="14" fillId="0" borderId="0" applyNumberFormat="0" applyFill="0" applyBorder="0" applyAlignment="0" applyProtection="0">
      <alignment vertical="center"/>
    </xf>
    <xf numFmtId="0" fontId="1" fillId="0" borderId="0"/>
  </cellStyleXfs>
  <cellXfs count="255">
    <xf numFmtId="0" fontId="0" fillId="0" borderId="0" xfId="0">
      <alignment vertical="center"/>
    </xf>
    <xf numFmtId="0" fontId="6"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Fill="1" applyBorder="1" applyAlignment="1">
      <alignment horizontal="center" vertical="center" wrapText="1"/>
    </xf>
    <xf numFmtId="0" fontId="6" fillId="0" borderId="10" xfId="0" applyFont="1" applyBorder="1" applyAlignment="1">
      <alignment horizontal="center" vertical="top" wrapText="1"/>
    </xf>
    <xf numFmtId="0" fontId="6" fillId="0" borderId="10" xfId="0" applyFont="1" applyBorder="1" applyAlignment="1">
      <alignment horizontal="justify" vertical="top" wrapText="1"/>
    </xf>
    <xf numFmtId="0" fontId="6" fillId="0" borderId="10" xfId="0" applyFont="1" applyBorder="1" applyAlignment="1">
      <alignment vertical="center" wrapText="1"/>
    </xf>
    <xf numFmtId="0" fontId="6" fillId="0" borderId="23" xfId="0" applyFont="1" applyBorder="1" applyAlignment="1">
      <alignment horizontal="center" vertical="top" wrapText="1"/>
    </xf>
    <xf numFmtId="0" fontId="2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lignment vertical="center"/>
    </xf>
    <xf numFmtId="0" fontId="7" fillId="0" borderId="0" xfId="0" applyFont="1" applyAlignment="1">
      <alignment horizontal="right" vertical="center"/>
    </xf>
    <xf numFmtId="0" fontId="7" fillId="24" borderId="0" xfId="0" applyFont="1" applyFill="1" applyAlignment="1"/>
    <xf numFmtId="0" fontId="4" fillId="24" borderId="0" xfId="0" applyFont="1" applyFill="1" applyBorder="1" applyAlignment="1">
      <alignment horizontal="left"/>
    </xf>
    <xf numFmtId="0" fontId="7" fillId="24" borderId="0" xfId="0" applyFont="1" applyFill="1" applyBorder="1" applyAlignment="1">
      <alignment horizontal="centerContinuous"/>
    </xf>
    <xf numFmtId="0" fontId="7" fillId="24" borderId="0" xfId="0" applyFont="1" applyFill="1" applyBorder="1" applyAlignment="1"/>
    <xf numFmtId="0" fontId="7" fillId="24" borderId="0" xfId="0" applyFont="1" applyFill="1" applyBorder="1" applyAlignment="1">
      <alignment horizontal="left"/>
    </xf>
    <xf numFmtId="0" fontId="7" fillId="25" borderId="0" xfId="0" applyFont="1" applyFill="1">
      <alignment vertical="center"/>
    </xf>
    <xf numFmtId="0" fontId="7" fillId="24" borderId="22" xfId="0" applyFont="1" applyFill="1" applyBorder="1" applyAlignment="1">
      <alignment horizontal="center"/>
    </xf>
    <xf numFmtId="41" fontId="7" fillId="24" borderId="0" xfId="20" applyFont="1" applyFill="1" applyBorder="1" applyAlignment="1">
      <alignment horizontal="center"/>
    </xf>
    <xf numFmtId="0" fontId="7" fillId="24" borderId="29" xfId="0" applyFont="1" applyFill="1" applyBorder="1" applyAlignment="1">
      <alignment horizontal="center"/>
    </xf>
    <xf numFmtId="179" fontId="7" fillId="25" borderId="0" xfId="0" applyNumberFormat="1" applyFont="1" applyFill="1">
      <alignment vertical="center"/>
    </xf>
    <xf numFmtId="41" fontId="7" fillId="24" borderId="26" xfId="20" applyFont="1" applyFill="1" applyBorder="1" applyAlignment="1">
      <alignment horizontal="center"/>
    </xf>
    <xf numFmtId="0" fontId="7" fillId="24" borderId="26" xfId="0" applyFont="1" applyFill="1" applyBorder="1" applyAlignment="1">
      <alignment horizontal="center"/>
    </xf>
    <xf numFmtId="41" fontId="7" fillId="24" borderId="29" xfId="20" applyFont="1" applyFill="1" applyBorder="1" applyAlignment="1">
      <alignment horizontal="center"/>
    </xf>
    <xf numFmtId="0" fontId="7" fillId="24" borderId="30" xfId="0" applyFont="1" applyFill="1" applyBorder="1" applyAlignment="1">
      <alignment horizontal="center"/>
    </xf>
    <xf numFmtId="41" fontId="7" fillId="24" borderId="31" xfId="20" applyFont="1" applyFill="1" applyBorder="1" applyAlignment="1">
      <alignment horizontal="center"/>
    </xf>
    <xf numFmtId="0" fontId="28" fillId="24" borderId="0" xfId="0" applyFont="1" applyFill="1" applyAlignment="1"/>
    <xf numFmtId="0" fontId="28" fillId="24" borderId="0" xfId="0" applyFont="1" applyFill="1" applyAlignment="1">
      <alignment horizontal="left"/>
    </xf>
    <xf numFmtId="0" fontId="29" fillId="0" borderId="0" xfId="19" applyFont="1" applyAlignment="1">
      <alignment horizontal="center" wrapText="1"/>
    </xf>
    <xf numFmtId="0" fontId="29" fillId="0" borderId="0" xfId="0" applyFont="1" applyAlignment="1">
      <alignment horizontal="center" vertical="center" wrapText="1"/>
    </xf>
    <xf numFmtId="0" fontId="7" fillId="0" borderId="0" xfId="0" applyFont="1" applyBorder="1">
      <alignment vertical="center"/>
    </xf>
    <xf numFmtId="0" fontId="30" fillId="0" borderId="0" xfId="19" applyFont="1" applyAlignment="1">
      <alignment horizontal="center" vertical="center"/>
    </xf>
    <xf numFmtId="10" fontId="29" fillId="0" borderId="0" xfId="0" applyNumberFormat="1" applyFont="1" applyAlignment="1">
      <alignment horizontal="center" vertical="center"/>
    </xf>
    <xf numFmtId="0" fontId="29" fillId="0" borderId="0" xfId="19" applyFont="1" applyAlignment="1">
      <alignment horizontal="center" vertical="center"/>
    </xf>
    <xf numFmtId="0" fontId="31" fillId="0" borderId="0" xfId="0" applyFont="1">
      <alignment vertical="center"/>
    </xf>
    <xf numFmtId="0" fontId="7" fillId="22" borderId="13" xfId="0" applyFont="1" applyFill="1" applyBorder="1" applyAlignment="1">
      <alignment horizontal="center" vertical="center"/>
    </xf>
    <xf numFmtId="0" fontId="5"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20" borderId="13"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20" borderId="21" xfId="0" applyFont="1" applyFill="1" applyBorder="1" applyAlignment="1">
      <alignment horizontal="center" vertical="center" wrapText="1"/>
    </xf>
    <xf numFmtId="176" fontId="34" fillId="23" borderId="19" xfId="0" applyNumberFormat="1" applyFont="1" applyFill="1" applyBorder="1" applyProtection="1">
      <alignment vertical="center"/>
      <protection locked="0"/>
    </xf>
    <xf numFmtId="178" fontId="34" fillId="23" borderId="12" xfId="0" applyNumberFormat="1" applyFont="1" applyFill="1" applyBorder="1" applyAlignment="1" applyProtection="1">
      <alignment horizontal="center" vertical="center"/>
      <protection locked="0"/>
    </xf>
    <xf numFmtId="178" fontId="7" fillId="23" borderId="12" xfId="0" applyNumberFormat="1" applyFont="1" applyFill="1" applyBorder="1" applyAlignment="1" applyProtection="1">
      <alignment horizontal="center" vertical="center"/>
      <protection locked="0"/>
    </xf>
    <xf numFmtId="177" fontId="34" fillId="23" borderId="20" xfId="0" applyNumberFormat="1" applyFont="1" applyFill="1" applyBorder="1" applyAlignment="1" applyProtection="1">
      <alignment horizontal="center" vertical="center"/>
      <protection locked="0"/>
    </xf>
    <xf numFmtId="176" fontId="7" fillId="20" borderId="19" xfId="0" applyNumberFormat="1" applyFont="1" applyFill="1" applyBorder="1">
      <alignment vertical="center"/>
    </xf>
    <xf numFmtId="176" fontId="7" fillId="20" borderId="12" xfId="0" applyNumberFormat="1" applyFont="1" applyFill="1" applyBorder="1">
      <alignment vertical="center"/>
    </xf>
    <xf numFmtId="176" fontId="7" fillId="20" borderId="20" xfId="0" applyNumberFormat="1" applyFont="1" applyFill="1" applyBorder="1">
      <alignment vertical="center"/>
    </xf>
    <xf numFmtId="176" fontId="5" fillId="0" borderId="0" xfId="0" applyNumberFormat="1" applyFont="1" applyBorder="1">
      <alignment vertical="center"/>
    </xf>
    <xf numFmtId="176" fontId="7" fillId="0" borderId="0" xfId="0" applyNumberFormat="1" applyFont="1" applyBorder="1">
      <alignment vertical="center"/>
    </xf>
    <xf numFmtId="0" fontId="7" fillId="0" borderId="0" xfId="0" applyFont="1" applyBorder="1" applyAlignment="1">
      <alignment vertical="center"/>
    </xf>
    <xf numFmtId="0" fontId="7" fillId="21" borderId="13" xfId="0" applyFont="1" applyFill="1" applyBorder="1" applyAlignment="1">
      <alignment horizontal="center" vertical="center"/>
    </xf>
    <xf numFmtId="0" fontId="7" fillId="18" borderId="11" xfId="0" applyFont="1" applyFill="1" applyBorder="1" applyAlignment="1">
      <alignment horizontal="center" vertical="center"/>
    </xf>
    <xf numFmtId="0" fontId="7" fillId="18" borderId="11"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7" fillId="19" borderId="21" xfId="0" applyFont="1" applyFill="1" applyBorder="1" applyAlignment="1">
      <alignment horizontal="center" vertical="center" wrapText="1"/>
    </xf>
    <xf numFmtId="176" fontId="7" fillId="21" borderId="19" xfId="0" applyNumberFormat="1" applyFont="1" applyFill="1" applyBorder="1" applyAlignment="1">
      <alignment horizontal="center" vertical="center"/>
    </xf>
    <xf numFmtId="176" fontId="7" fillId="18" borderId="12" xfId="0" applyNumberFormat="1" applyFont="1" applyFill="1" applyBorder="1" applyAlignment="1">
      <alignment horizontal="center" vertical="center"/>
    </xf>
    <xf numFmtId="176" fontId="7" fillId="0" borderId="12" xfId="0" applyNumberFormat="1" applyFont="1" applyFill="1" applyBorder="1" applyAlignment="1">
      <alignment horizontal="center" vertical="center"/>
    </xf>
    <xf numFmtId="176" fontId="7" fillId="19" borderId="12" xfId="0" applyNumberFormat="1" applyFont="1" applyFill="1" applyBorder="1" applyAlignment="1">
      <alignment horizontal="center" vertical="center"/>
    </xf>
    <xf numFmtId="176" fontId="7" fillId="19" borderId="20"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7" fillId="0" borderId="46" xfId="0" applyFont="1" applyBorder="1">
      <alignment vertical="center"/>
    </xf>
    <xf numFmtId="0" fontId="7" fillId="24" borderId="23" xfId="0" applyFont="1" applyFill="1" applyBorder="1" applyAlignment="1">
      <alignment horizontal="center"/>
    </xf>
    <xf numFmtId="0" fontId="7" fillId="24" borderId="27" xfId="0" applyFont="1" applyFill="1" applyBorder="1" applyAlignment="1">
      <alignment horizontal="center"/>
    </xf>
    <xf numFmtId="0" fontId="36" fillId="24" borderId="46" xfId="0" applyFont="1" applyFill="1" applyBorder="1" applyAlignment="1">
      <alignment horizontal="center"/>
    </xf>
    <xf numFmtId="0" fontId="36" fillId="24" borderId="27" xfId="0" applyFont="1" applyFill="1" applyBorder="1" applyAlignment="1">
      <alignment horizontal="center"/>
    </xf>
    <xf numFmtId="0" fontId="36" fillId="24" borderId="47" xfId="0" applyFont="1" applyFill="1" applyBorder="1" applyAlignment="1">
      <alignment horizontal="center"/>
    </xf>
    <xf numFmtId="0" fontId="7" fillId="24" borderId="47" xfId="0" applyFont="1" applyFill="1" applyBorder="1" applyAlignment="1">
      <alignment horizontal="center"/>
    </xf>
    <xf numFmtId="0" fontId="7" fillId="24" borderId="46" xfId="0" applyFont="1" applyFill="1" applyBorder="1" applyAlignment="1">
      <alignment horizontal="center"/>
    </xf>
    <xf numFmtId="0" fontId="36" fillId="24" borderId="0" xfId="0" applyFont="1" applyFill="1" applyAlignment="1"/>
    <xf numFmtId="0" fontId="37" fillId="24" borderId="0" xfId="0" applyFont="1" applyFill="1" applyBorder="1" applyAlignment="1">
      <alignment horizontal="centerContinuous"/>
    </xf>
    <xf numFmtId="0" fontId="36" fillId="24" borderId="0" xfId="0" applyFont="1" applyFill="1" applyBorder="1" applyAlignment="1">
      <alignment horizontal="centerContinuous"/>
    </xf>
    <xf numFmtId="0" fontId="38" fillId="24" borderId="0" xfId="0" applyFont="1" applyFill="1" applyBorder="1" applyAlignment="1">
      <alignment horizontal="right"/>
    </xf>
    <xf numFmtId="0" fontId="38" fillId="24" borderId="10" xfId="0" applyFont="1" applyFill="1" applyBorder="1" applyAlignment="1">
      <alignment horizontal="center" vertical="center" wrapText="1"/>
    </xf>
    <xf numFmtId="0" fontId="38" fillId="24" borderId="51" xfId="0" applyFont="1" applyFill="1" applyBorder="1" applyAlignment="1">
      <alignment horizontal="center" vertical="center"/>
    </xf>
    <xf numFmtId="0" fontId="38" fillId="24" borderId="10" xfId="0" applyFont="1" applyFill="1" applyBorder="1" applyAlignment="1">
      <alignment horizontal="center" vertical="center"/>
    </xf>
    <xf numFmtId="0" fontId="36" fillId="24" borderId="22" xfId="0" applyFont="1" applyFill="1" applyBorder="1" applyAlignment="1">
      <alignment horizontal="center"/>
    </xf>
    <xf numFmtId="41" fontId="36" fillId="24" borderId="0" xfId="20" applyFont="1" applyFill="1" applyBorder="1" applyAlignment="1">
      <alignment horizontal="center"/>
    </xf>
    <xf numFmtId="0" fontId="36" fillId="24" borderId="52" xfId="0" applyFont="1" applyFill="1" applyBorder="1" applyAlignment="1">
      <alignment horizontal="center"/>
    </xf>
    <xf numFmtId="0" fontId="36" fillId="24" borderId="0" xfId="0" applyFont="1" applyFill="1" applyBorder="1" applyAlignment="1">
      <alignment horizontal="center"/>
    </xf>
    <xf numFmtId="0" fontId="36" fillId="24" borderId="25" xfId="0" applyFont="1" applyFill="1" applyBorder="1" applyAlignment="1">
      <alignment horizontal="center"/>
    </xf>
    <xf numFmtId="41" fontId="36" fillId="24" borderId="26" xfId="20" applyFont="1" applyFill="1" applyBorder="1" applyAlignment="1">
      <alignment horizontal="center"/>
    </xf>
    <xf numFmtId="0" fontId="36" fillId="24" borderId="53" xfId="0" applyFont="1" applyFill="1" applyBorder="1" applyAlignment="1">
      <alignment horizontal="center"/>
    </xf>
    <xf numFmtId="0" fontId="36" fillId="24" borderId="26" xfId="0" applyFont="1" applyFill="1" applyBorder="1" applyAlignment="1">
      <alignment horizontal="center"/>
    </xf>
    <xf numFmtId="0" fontId="36" fillId="24" borderId="54" xfId="0" applyFont="1" applyFill="1" applyBorder="1" applyAlignment="1">
      <alignment horizontal="center"/>
    </xf>
    <xf numFmtId="0" fontId="36" fillId="24" borderId="28" xfId="0" applyFont="1" applyFill="1" applyBorder="1" applyAlignment="1">
      <alignment horizontal="center"/>
    </xf>
    <xf numFmtId="0" fontId="36" fillId="24" borderId="29" xfId="0" applyFont="1" applyFill="1" applyBorder="1" applyAlignment="1">
      <alignment horizontal="center"/>
    </xf>
    <xf numFmtId="41" fontId="36" fillId="24" borderId="29" xfId="20" applyFont="1" applyFill="1" applyBorder="1" applyAlignment="1">
      <alignment horizontal="center"/>
    </xf>
    <xf numFmtId="0" fontId="36" fillId="24" borderId="30" xfId="0" applyFont="1" applyFill="1" applyBorder="1" applyAlignment="1">
      <alignment horizontal="center"/>
    </xf>
    <xf numFmtId="41" fontId="36" fillId="24" borderId="31" xfId="20" applyFont="1" applyFill="1" applyBorder="1" applyAlignment="1">
      <alignment horizontal="center"/>
    </xf>
    <xf numFmtId="0" fontId="36" fillId="24" borderId="55" xfId="0" applyFont="1" applyFill="1" applyBorder="1" applyAlignment="1">
      <alignment horizontal="center"/>
    </xf>
    <xf numFmtId="0" fontId="36" fillId="24" borderId="37" xfId="0" applyFont="1" applyFill="1" applyBorder="1" applyAlignment="1">
      <alignment horizontal="center"/>
    </xf>
    <xf numFmtId="0" fontId="40" fillId="24" borderId="0" xfId="0" applyFont="1" applyFill="1" applyAlignment="1"/>
    <xf numFmtId="0" fontId="41" fillId="24" borderId="0" xfId="0" applyFont="1" applyFill="1" applyAlignment="1">
      <alignment vertical="top" wrapText="1"/>
    </xf>
    <xf numFmtId="0" fontId="42" fillId="0" borderId="0" xfId="0" applyFont="1" applyAlignment="1"/>
    <xf numFmtId="0" fontId="45" fillId="0" borderId="0" xfId="0" applyFont="1" applyAlignment="1"/>
    <xf numFmtId="0" fontId="49" fillId="0" borderId="0" xfId="0" applyFont="1" applyAlignment="1"/>
    <xf numFmtId="0" fontId="0" fillId="0" borderId="0" xfId="0" applyFont="1" applyAlignment="1"/>
    <xf numFmtId="0" fontId="5" fillId="0" borderId="21" xfId="0" applyFont="1" applyFill="1" applyBorder="1" applyAlignment="1">
      <alignment horizontal="center" vertical="center" wrapText="1"/>
    </xf>
    <xf numFmtId="177" fontId="7" fillId="0" borderId="0" xfId="0" applyNumberFormat="1" applyFont="1">
      <alignment vertical="center"/>
    </xf>
    <xf numFmtId="178" fontId="7" fillId="0" borderId="0" xfId="0" applyNumberFormat="1" applyFont="1">
      <alignment vertical="center"/>
    </xf>
    <xf numFmtId="0" fontId="7" fillId="18" borderId="27" xfId="0" applyFont="1" applyFill="1" applyBorder="1" applyAlignment="1">
      <alignment horizontal="center" vertical="center"/>
    </xf>
    <xf numFmtId="0" fontId="7" fillId="18" borderId="27"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19" borderId="27" xfId="0" applyFont="1" applyFill="1" applyBorder="1" applyAlignment="1">
      <alignment horizontal="center" vertical="center" wrapText="1"/>
    </xf>
    <xf numFmtId="0" fontId="7" fillId="0" borderId="27" xfId="0" applyFont="1" applyFill="1" applyBorder="1" applyAlignment="1">
      <alignment horizontal="center" vertical="center"/>
    </xf>
    <xf numFmtId="0" fontId="5" fillId="18" borderId="27" xfId="0" applyFont="1" applyFill="1" applyBorder="1" applyAlignment="1">
      <alignment horizontal="center" vertical="center"/>
    </xf>
    <xf numFmtId="0" fontId="39" fillId="24" borderId="23" xfId="0" applyFont="1" applyFill="1" applyBorder="1" applyAlignment="1">
      <alignment horizontal="center"/>
    </xf>
    <xf numFmtId="0" fontId="39" fillId="24" borderId="46" xfId="0" applyFont="1" applyFill="1" applyBorder="1" applyAlignment="1">
      <alignment horizontal="center"/>
    </xf>
    <xf numFmtId="0" fontId="39" fillId="24" borderId="27" xfId="0" applyFont="1" applyFill="1" applyBorder="1" applyAlignment="1">
      <alignment horizontal="center"/>
    </xf>
    <xf numFmtId="0" fontId="39" fillId="24" borderId="47" xfId="0" applyFont="1" applyFill="1" applyBorder="1" applyAlignment="1">
      <alignment horizontal="center"/>
    </xf>
    <xf numFmtId="0" fontId="39" fillId="24" borderId="44" xfId="0" applyFont="1" applyFill="1" applyBorder="1" applyAlignment="1">
      <alignment horizontal="center"/>
    </xf>
    <xf numFmtId="0" fontId="39" fillId="24" borderId="24" xfId="0" applyFont="1" applyFill="1" applyBorder="1" applyAlignment="1">
      <alignment horizontal="center"/>
    </xf>
    <xf numFmtId="0" fontId="39" fillId="24" borderId="45" xfId="0" applyFont="1" applyFill="1" applyBorder="1" applyAlignment="1">
      <alignment horizontal="center"/>
    </xf>
    <xf numFmtId="0" fontId="36" fillId="24" borderId="23" xfId="0" applyFont="1" applyFill="1" applyBorder="1" applyAlignment="1">
      <alignment horizontal="center"/>
    </xf>
    <xf numFmtId="0" fontId="39" fillId="24" borderId="58" xfId="0" applyFont="1" applyFill="1" applyBorder="1" applyAlignment="1">
      <alignment horizontal="center"/>
    </xf>
    <xf numFmtId="0" fontId="7" fillId="26" borderId="0" xfId="0" applyFont="1" applyFill="1" applyBorder="1">
      <alignment vertical="center"/>
    </xf>
    <xf numFmtId="0" fontId="7" fillId="26" borderId="0" xfId="0" applyFont="1" applyFill="1">
      <alignment vertical="center"/>
    </xf>
    <xf numFmtId="0" fontId="32" fillId="26" borderId="0" xfId="0" applyFont="1" applyFill="1">
      <alignment vertical="center"/>
    </xf>
    <xf numFmtId="0" fontId="29" fillId="26" borderId="0" xfId="19" applyFont="1" applyFill="1" applyAlignment="1">
      <alignment horizontal="center" wrapText="1"/>
    </xf>
    <xf numFmtId="0" fontId="29" fillId="26" borderId="0" xfId="19" applyFont="1" applyFill="1" applyBorder="1" applyAlignment="1">
      <alignment horizontal="center" vertical="center"/>
    </xf>
    <xf numFmtId="9" fontId="32" fillId="26" borderId="0" xfId="0" applyNumberFormat="1" applyFont="1" applyFill="1">
      <alignment vertical="center"/>
    </xf>
    <xf numFmtId="0" fontId="7" fillId="0" borderId="18" xfId="0" applyFont="1" applyBorder="1" applyAlignment="1">
      <alignment horizontal="center" vertical="center" wrapText="1"/>
    </xf>
    <xf numFmtId="0" fontId="7" fillId="0" borderId="10" xfId="0" applyFont="1" applyBorder="1">
      <alignment vertical="center"/>
    </xf>
    <xf numFmtId="3" fontId="7" fillId="0" borderId="10" xfId="0" applyNumberFormat="1" applyFont="1" applyBorder="1">
      <alignment vertical="center"/>
    </xf>
    <xf numFmtId="0" fontId="7" fillId="0" borderId="60" xfId="0" applyFont="1" applyBorder="1" applyAlignment="1">
      <alignment horizontal="center" vertical="center" wrapText="1"/>
    </xf>
    <xf numFmtId="0" fontId="7" fillId="0" borderId="61" xfId="0" applyFont="1" applyBorder="1" applyAlignment="1">
      <alignment horizontal="right" vertical="center" wrapText="1"/>
    </xf>
    <xf numFmtId="0" fontId="7" fillId="0" borderId="62" xfId="0" applyFont="1" applyBorder="1" applyAlignment="1">
      <alignment horizontal="right" vertical="center" wrapText="1"/>
    </xf>
    <xf numFmtId="0" fontId="7" fillId="0" borderId="63" xfId="0" applyFont="1" applyBorder="1" applyAlignment="1">
      <alignment horizontal="center" vertical="center" wrapText="1"/>
    </xf>
    <xf numFmtId="0" fontId="7" fillId="0" borderId="64" xfId="0" applyFont="1" applyBorder="1" applyAlignment="1">
      <alignment horizontal="right" vertical="center" wrapText="1"/>
    </xf>
    <xf numFmtId="0" fontId="7" fillId="0" borderId="65" xfId="0" applyFont="1" applyBorder="1" applyAlignment="1">
      <alignment horizontal="right" vertical="center" wrapText="1"/>
    </xf>
    <xf numFmtId="0" fontId="7" fillId="0" borderId="59" xfId="0" applyFont="1" applyBorder="1" applyAlignment="1">
      <alignment horizontal="right" vertical="center" wrapText="1"/>
    </xf>
    <xf numFmtId="0" fontId="1" fillId="0" borderId="0" xfId="44"/>
    <xf numFmtId="0" fontId="45" fillId="0" borderId="0" xfId="44" applyFont="1"/>
    <xf numFmtId="0" fontId="47" fillId="0" borderId="0" xfId="44" applyFont="1"/>
    <xf numFmtId="10" fontId="42" fillId="0" borderId="0" xfId="44" applyNumberFormat="1" applyFont="1"/>
    <xf numFmtId="0" fontId="46" fillId="0" borderId="10" xfId="44" applyFont="1" applyBorder="1" applyAlignment="1">
      <alignment horizontal="distributed"/>
    </xf>
    <xf numFmtId="0" fontId="46" fillId="0" borderId="51" xfId="44" applyFont="1" applyBorder="1" applyAlignment="1">
      <alignment horizontal="distributed"/>
    </xf>
    <xf numFmtId="0" fontId="46" fillId="0" borderId="43" xfId="44" applyFont="1" applyBorder="1" applyAlignment="1">
      <alignment horizontal="distributed"/>
    </xf>
    <xf numFmtId="0" fontId="48" fillId="0" borderId="56" xfId="44" applyFont="1" applyBorder="1" applyAlignment="1">
      <alignment horizontal="center" vertical="center"/>
    </xf>
    <xf numFmtId="176" fontId="48" fillId="0" borderId="10" xfId="44" applyNumberFormat="1" applyFont="1" applyBorder="1" applyAlignment="1">
      <alignment vertical="center"/>
    </xf>
    <xf numFmtId="176" fontId="48" fillId="0" borderId="51" xfId="44" applyNumberFormat="1" applyFont="1" applyBorder="1" applyAlignment="1">
      <alignment vertical="center"/>
    </xf>
    <xf numFmtId="176" fontId="48" fillId="0" borderId="43" xfId="44" applyNumberFormat="1" applyFont="1" applyBorder="1" applyAlignment="1">
      <alignment vertical="center"/>
    </xf>
    <xf numFmtId="0" fontId="49" fillId="0" borderId="0" xfId="44" applyFont="1"/>
    <xf numFmtId="0" fontId="48" fillId="0" borderId="28" xfId="44" applyFont="1" applyBorder="1" applyAlignment="1">
      <alignment horizontal="center" vertical="center"/>
    </xf>
    <xf numFmtId="176" fontId="48" fillId="0" borderId="12" xfId="44" applyNumberFormat="1" applyFont="1" applyBorder="1" applyAlignment="1">
      <alignment vertical="center"/>
    </xf>
    <xf numFmtId="176" fontId="48" fillId="0" borderId="20" xfId="44" applyNumberFormat="1" applyFont="1" applyBorder="1" applyAlignment="1">
      <alignment vertical="center"/>
    </xf>
    <xf numFmtId="0" fontId="46" fillId="0" borderId="0" xfId="44" applyFont="1" applyBorder="1" applyAlignment="1">
      <alignment vertical="center"/>
    </xf>
    <xf numFmtId="0" fontId="46" fillId="0" borderId="10" xfId="44" applyFont="1" applyBorder="1" applyAlignment="1">
      <alignment horizontal="distributed" vertical="center"/>
    </xf>
    <xf numFmtId="0" fontId="48" fillId="0" borderId="19" xfId="44" applyFont="1" applyBorder="1" applyAlignment="1">
      <alignment horizontal="center" vertical="center"/>
    </xf>
    <xf numFmtId="0" fontId="50" fillId="0" borderId="0" xfId="44" applyFont="1" applyAlignment="1"/>
    <xf numFmtId="0" fontId="0" fillId="0" borderId="0" xfId="44" applyFont="1"/>
    <xf numFmtId="0" fontId="50" fillId="0" borderId="0" xfId="44" applyFont="1" applyAlignment="1">
      <alignment horizontal="left" vertical="center"/>
    </xf>
    <xf numFmtId="0" fontId="5" fillId="0" borderId="0" xfId="44" applyFont="1" applyBorder="1" applyAlignment="1">
      <alignment horizontal="left"/>
    </xf>
    <xf numFmtId="0" fontId="0" fillId="0" borderId="0" xfId="44" applyFont="1" applyBorder="1" applyAlignment="1">
      <alignment horizontal="center"/>
    </xf>
    <xf numFmtId="3" fontId="7" fillId="0" borderId="10" xfId="0" applyNumberFormat="1" applyFont="1" applyBorder="1" applyAlignment="1">
      <alignment horizontal="center" vertical="center"/>
    </xf>
    <xf numFmtId="3" fontId="7" fillId="0" borderId="51" xfId="0" applyNumberFormat="1" applyFont="1" applyBorder="1">
      <alignment vertical="center"/>
    </xf>
    <xf numFmtId="3" fontId="7" fillId="0" borderId="23" xfId="0" applyNumberFormat="1" applyFont="1" applyBorder="1" applyAlignment="1">
      <alignment horizontal="center" vertical="center"/>
    </xf>
    <xf numFmtId="0" fontId="6" fillId="0" borderId="27" xfId="0" applyFont="1" applyBorder="1" applyAlignment="1">
      <alignment vertical="center" textRotation="255"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24" fillId="0" borderId="0" xfId="0" applyFont="1" applyBorder="1" applyAlignment="1">
      <alignment horizontal="center" vertical="center" wrapText="1"/>
    </xf>
    <xf numFmtId="0" fontId="24" fillId="0" borderId="0" xfId="0" applyFont="1" applyBorder="1" applyAlignment="1">
      <alignment horizontal="center" vertical="center"/>
    </xf>
    <xf numFmtId="176" fontId="35" fillId="0" borderId="0" xfId="0" applyNumberFormat="1" applyFont="1" applyBorder="1" applyAlignment="1">
      <alignment horizontal="lef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15" xfId="0" applyFont="1" applyBorder="1" applyAlignment="1">
      <alignment horizontal="center" vertical="center"/>
    </xf>
    <xf numFmtId="0" fontId="4" fillId="0" borderId="10" xfId="0" applyFont="1" applyBorder="1" applyAlignment="1">
      <alignment horizontal="center" vertical="center" wrapText="1"/>
    </xf>
    <xf numFmtId="0" fontId="5" fillId="0" borderId="27" xfId="0" applyFont="1" applyBorder="1" applyAlignment="1">
      <alignment horizontal="left" vertical="top" wrapText="1"/>
    </xf>
    <xf numFmtId="0" fontId="5" fillId="0" borderId="37" xfId="0" applyFont="1" applyBorder="1" applyAlignment="1">
      <alignment horizontal="left" vertical="center" wrapText="1"/>
    </xf>
    <xf numFmtId="0" fontId="25" fillId="0" borderId="0" xfId="0" applyFont="1" applyAlignment="1">
      <alignment horizontal="center" vertical="center"/>
    </xf>
    <xf numFmtId="0" fontId="7" fillId="0" borderId="4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15" xfId="0" applyFont="1" applyBorder="1" applyAlignment="1">
      <alignment horizontal="left" vertical="center" wrapText="1"/>
    </xf>
    <xf numFmtId="0" fontId="6" fillId="24" borderId="44" xfId="0" applyFont="1" applyFill="1" applyBorder="1" applyAlignment="1">
      <alignment horizontal="center" vertical="center" wrapText="1"/>
    </xf>
    <xf numFmtId="0" fontId="7" fillId="24" borderId="24" xfId="0" applyFont="1" applyFill="1" applyBorder="1" applyAlignment="1">
      <alignment horizontal="center" vertical="center"/>
    </xf>
    <xf numFmtId="0" fontId="7" fillId="24" borderId="45" xfId="0" applyFont="1" applyFill="1" applyBorder="1" applyAlignment="1">
      <alignment horizontal="center" vertical="center"/>
    </xf>
    <xf numFmtId="0" fontId="6" fillId="0" borderId="44"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20" xfId="0" applyFont="1" applyBorder="1" applyAlignment="1">
      <alignment horizontal="center" vertical="center" wrapText="1"/>
    </xf>
    <xf numFmtId="0" fontId="5" fillId="24" borderId="38" xfId="0" applyFont="1" applyFill="1" applyBorder="1" applyAlignment="1">
      <alignment horizontal="center" vertical="center" wrapText="1"/>
    </xf>
    <xf numFmtId="0" fontId="7" fillId="24" borderId="25" xfId="0" applyFont="1" applyFill="1" applyBorder="1" applyAlignment="1">
      <alignment horizontal="center" vertical="center" wrapText="1"/>
    </xf>
    <xf numFmtId="0" fontId="5" fillId="24" borderId="40" xfId="0" applyFont="1" applyFill="1" applyBorder="1" applyAlignment="1">
      <alignment horizontal="center" vertical="center"/>
    </xf>
    <xf numFmtId="0" fontId="5" fillId="24" borderId="27" xfId="0" applyFont="1" applyFill="1" applyBorder="1" applyAlignment="1">
      <alignment horizontal="center" vertical="center"/>
    </xf>
    <xf numFmtId="0" fontId="5" fillId="24" borderId="39" xfId="0" applyFont="1" applyFill="1" applyBorder="1" applyAlignment="1">
      <alignment horizontal="center" vertical="center"/>
    </xf>
    <xf numFmtId="0" fontId="5" fillId="24" borderId="42" xfId="0" applyFont="1" applyFill="1" applyBorder="1" applyAlignment="1">
      <alignment horizontal="center" vertical="center"/>
    </xf>
    <xf numFmtId="0" fontId="5" fillId="24" borderId="21" xfId="0" applyFont="1" applyFill="1" applyBorder="1" applyAlignment="1">
      <alignment horizontal="center" vertical="center" wrapText="1"/>
    </xf>
    <xf numFmtId="0" fontId="5" fillId="24" borderId="43" xfId="0" applyFont="1" applyFill="1" applyBorder="1" applyAlignment="1">
      <alignment horizontal="center" vertical="center"/>
    </xf>
    <xf numFmtId="0" fontId="5" fillId="24" borderId="40" xfId="0" applyFont="1" applyFill="1" applyBorder="1" applyAlignment="1">
      <alignment horizontal="center" vertical="center" wrapText="1"/>
    </xf>
    <xf numFmtId="0" fontId="5" fillId="24" borderId="27" xfId="0" applyFont="1" applyFill="1" applyBorder="1" applyAlignment="1">
      <alignment horizontal="center" vertical="center" wrapText="1"/>
    </xf>
    <xf numFmtId="0" fontId="36" fillId="24" borderId="50" xfId="0" applyFont="1" applyFill="1" applyBorder="1" applyAlignment="1">
      <alignment vertical="center" wrapText="1"/>
    </xf>
    <xf numFmtId="0" fontId="36" fillId="24" borderId="45" xfId="0" applyFont="1" applyFill="1" applyBorder="1" applyAlignment="1">
      <alignment vertical="center" wrapText="1"/>
    </xf>
    <xf numFmtId="0" fontId="41" fillId="24" borderId="0" xfId="0" applyFont="1" applyFill="1" applyAlignment="1">
      <alignment horizontal="left" wrapText="1"/>
    </xf>
    <xf numFmtId="0" fontId="38" fillId="24" borderId="38" xfId="0" applyFont="1" applyFill="1" applyBorder="1" applyAlignment="1">
      <alignment horizontal="center" vertical="center" wrapText="1"/>
    </xf>
    <xf numFmtId="0" fontId="36" fillId="24" borderId="25" xfId="0" applyFont="1" applyFill="1" applyBorder="1" applyAlignment="1">
      <alignment horizontal="center" vertical="center" wrapText="1"/>
    </xf>
    <xf numFmtId="0" fontId="38" fillId="24" borderId="39" xfId="0" applyFont="1" applyFill="1" applyBorder="1" applyAlignment="1">
      <alignment horizontal="center" vertical="center"/>
    </xf>
    <xf numFmtId="0" fontId="36" fillId="0" borderId="48" xfId="0" applyFont="1" applyBorder="1" applyAlignment="1">
      <alignment horizontal="center" vertical="center"/>
    </xf>
    <xf numFmtId="0" fontId="36" fillId="0" borderId="49" xfId="0" applyFont="1" applyBorder="1" applyAlignment="1">
      <alignment horizontal="center" vertical="center"/>
    </xf>
    <xf numFmtId="0" fontId="36" fillId="24" borderId="40" xfId="0" applyFont="1" applyFill="1" applyBorder="1" applyAlignment="1">
      <alignment vertical="center" wrapText="1"/>
    </xf>
    <xf numFmtId="0" fontId="36" fillId="24" borderId="27" xfId="0" applyFont="1" applyFill="1" applyBorder="1" applyAlignment="1">
      <alignment vertical="center" wrapText="1"/>
    </xf>
    <xf numFmtId="0" fontId="38" fillId="24" borderId="40" xfId="0" applyFont="1" applyFill="1" applyBorder="1" applyAlignment="1">
      <alignment horizontal="center" vertical="center"/>
    </xf>
    <xf numFmtId="0" fontId="0" fillId="0" borderId="27" xfId="0" applyBorder="1" applyAlignment="1"/>
    <xf numFmtId="176" fontId="46" fillId="0" borderId="42" xfId="44" applyNumberFormat="1" applyFont="1" applyBorder="1" applyAlignment="1">
      <alignment horizontal="distributed" vertical="center"/>
    </xf>
    <xf numFmtId="176" fontId="46" fillId="0" borderId="51" xfId="44" applyNumberFormat="1" applyFont="1" applyBorder="1" applyAlignment="1">
      <alignment horizontal="distributed" vertical="center"/>
    </xf>
    <xf numFmtId="0" fontId="46" fillId="0" borderId="25" xfId="44" applyFont="1" applyBorder="1" applyAlignment="1">
      <alignment horizontal="left" vertical="center"/>
    </xf>
    <xf numFmtId="0" fontId="46" fillId="0" borderId="56" xfId="44" applyFont="1" applyBorder="1" applyAlignment="1">
      <alignment horizontal="left" vertical="center"/>
    </xf>
    <xf numFmtId="0" fontId="46" fillId="0" borderId="56" xfId="44" applyFont="1" applyBorder="1" applyAlignment="1">
      <alignment vertical="center"/>
    </xf>
    <xf numFmtId="0" fontId="46" fillId="0" borderId="39" xfId="44" applyFont="1" applyBorder="1" applyAlignment="1">
      <alignment horizontal="distributed" vertical="center"/>
    </xf>
    <xf numFmtId="0" fontId="46" fillId="0" borderId="49" xfId="44" applyFont="1" applyBorder="1" applyAlignment="1">
      <alignment horizontal="distributed" vertical="center"/>
    </xf>
    <xf numFmtId="0" fontId="50" fillId="0" borderId="33" xfId="44" applyFont="1" applyBorder="1" applyAlignment="1">
      <alignment horizontal="left"/>
    </xf>
    <xf numFmtId="0" fontId="46" fillId="0" borderId="11" xfId="44" applyFont="1" applyBorder="1" applyAlignment="1">
      <alignment horizontal="distributed"/>
    </xf>
    <xf numFmtId="0" fontId="46" fillId="0" borderId="21" xfId="44" applyFont="1" applyBorder="1" applyAlignment="1">
      <alignment horizontal="distributed"/>
    </xf>
    <xf numFmtId="176" fontId="46" fillId="0" borderId="10" xfId="44" applyNumberFormat="1" applyFont="1" applyBorder="1" applyAlignment="1">
      <alignment horizontal="distributed" vertical="center"/>
    </xf>
    <xf numFmtId="176" fontId="33" fillId="0" borderId="42" xfId="44" applyNumberFormat="1" applyFont="1" applyBorder="1" applyAlignment="1">
      <alignment horizontal="distributed" vertical="center"/>
    </xf>
    <xf numFmtId="0" fontId="0" fillId="0" borderId="57" xfId="44" applyFont="1" applyBorder="1" applyAlignment="1">
      <alignment horizontal="distributed" vertical="center"/>
    </xf>
    <xf numFmtId="176" fontId="33" fillId="0" borderId="10" xfId="44" applyNumberFormat="1" applyFont="1" applyBorder="1" applyAlignment="1">
      <alignment horizontal="distributed" vertical="center"/>
    </xf>
    <xf numFmtId="0" fontId="46" fillId="0" borderId="35" xfId="44" applyFont="1" applyBorder="1" applyAlignment="1">
      <alignment vertical="center"/>
    </xf>
    <xf numFmtId="0" fontId="46" fillId="0" borderId="36" xfId="44" applyFont="1" applyBorder="1" applyAlignment="1">
      <alignment vertical="center"/>
    </xf>
    <xf numFmtId="0" fontId="46" fillId="0" borderId="15" xfId="44" applyFont="1" applyBorder="1" applyAlignment="1">
      <alignment vertical="center"/>
    </xf>
    <xf numFmtId="0" fontId="1" fillId="0" borderId="57" xfId="44" applyBorder="1" applyAlignment="1">
      <alignment horizontal="distributed" vertical="center"/>
    </xf>
    <xf numFmtId="0" fontId="24" fillId="0" borderId="0" xfId="44" applyFont="1" applyBorder="1" applyAlignment="1">
      <alignment horizontal="center" vertical="center"/>
    </xf>
    <xf numFmtId="0" fontId="55" fillId="0" borderId="0" xfId="44" applyFont="1" applyBorder="1" applyAlignment="1">
      <alignment horizontal="center" vertical="center"/>
    </xf>
    <xf numFmtId="0" fontId="0" fillId="0" borderId="0" xfId="44" applyFont="1" applyAlignment="1"/>
    <xf numFmtId="0" fontId="43" fillId="0" borderId="37" xfId="44" applyFont="1" applyBorder="1" applyAlignment="1">
      <alignment horizontal="left" vertical="center"/>
    </xf>
    <xf numFmtId="0" fontId="44" fillId="0" borderId="37" xfId="44" applyFont="1" applyBorder="1" applyAlignment="1">
      <alignment horizontal="left"/>
    </xf>
    <xf numFmtId="0" fontId="46" fillId="0" borderId="13" xfId="44" applyFont="1" applyBorder="1" applyAlignment="1">
      <alignment horizontal="left" vertical="top"/>
    </xf>
    <xf numFmtId="0" fontId="46" fillId="0" borderId="56" xfId="44" applyFont="1" applyBorder="1" applyAlignment="1">
      <alignment horizontal="left" vertical="top"/>
    </xf>
    <xf numFmtId="0" fontId="46" fillId="0" borderId="56" xfId="44" applyFont="1" applyBorder="1" applyAlignment="1"/>
    <xf numFmtId="0" fontId="50" fillId="0" borderId="0" xfId="44" applyFont="1" applyAlignment="1"/>
    <xf numFmtId="0" fontId="50" fillId="0" borderId="0" xfId="44" applyFont="1" applyAlignment="1">
      <alignment horizontal="left"/>
    </xf>
    <xf numFmtId="0" fontId="50" fillId="0" borderId="0" xfId="44" applyFont="1" applyAlignment="1">
      <alignment horizontal="left" vertical="center"/>
    </xf>
    <xf numFmtId="0" fontId="52" fillId="0" borderId="0" xfId="44" applyFont="1" applyAlignment="1">
      <alignment horizontal="left" vertical="center"/>
    </xf>
    <xf numFmtId="0" fontId="5" fillId="0" borderId="42"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51"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24" xfId="0" applyFont="1" applyBorder="1" applyAlignment="1">
      <alignment horizontal="center" vertical="center" wrapText="1"/>
    </xf>
    <xf numFmtId="0" fontId="36" fillId="0" borderId="0" xfId="0" applyFont="1" applyBorder="1" applyAlignment="1">
      <alignment horizontal="right"/>
    </xf>
    <xf numFmtId="0" fontId="36" fillId="0" borderId="33" xfId="0" applyFont="1" applyBorder="1" applyAlignment="1">
      <alignment horizontal="right"/>
    </xf>
    <xf numFmtId="0" fontId="46" fillId="0" borderId="39" xfId="44" applyFont="1" applyBorder="1" applyAlignment="1">
      <alignment horizontal="distributed"/>
    </xf>
    <xf numFmtId="0" fontId="46" fillId="0" borderId="49" xfId="44" applyFont="1" applyBorder="1" applyAlignment="1">
      <alignment horizontal="distributed"/>
    </xf>
    <xf numFmtId="0" fontId="46" fillId="0" borderId="39" xfId="44" applyFont="1" applyBorder="1" applyAlignment="1">
      <alignment horizontal="center" vertical="center"/>
    </xf>
    <xf numFmtId="0" fontId="46" fillId="0" borderId="48" xfId="44" applyFont="1" applyBorder="1" applyAlignment="1">
      <alignment horizontal="center" vertical="center"/>
    </xf>
    <xf numFmtId="0" fontId="46" fillId="0" borderId="49" xfId="44" applyFont="1" applyBorder="1" applyAlignment="1">
      <alignment horizontal="center" vertical="center"/>
    </xf>
  </cellXfs>
  <cellStyles count="45">
    <cellStyle name="20% - 輔色1" xfId="1" builtinId="30" customBuiltin="1"/>
    <cellStyle name="20% - 輔色2" xfId="2" builtinId="34" customBuiltin="1"/>
    <cellStyle name="20% - 輔色3" xfId="3" builtinId="38" customBuiltin="1"/>
    <cellStyle name="20% - 輔色4" xfId="4" builtinId="42" customBuiltin="1"/>
    <cellStyle name="20% - 輔色5" xfId="5" builtinId="46" customBuiltin="1"/>
    <cellStyle name="20% - 輔色6" xfId="6" builtinId="50" customBuiltin="1"/>
    <cellStyle name="40% - 輔色1" xfId="7" builtinId="31" customBuiltin="1"/>
    <cellStyle name="40% - 輔色2" xfId="8" builtinId="35" customBuiltin="1"/>
    <cellStyle name="40% - 輔色3" xfId="9" builtinId="39" customBuiltin="1"/>
    <cellStyle name="40% - 輔色4" xfId="10" builtinId="43" customBuiltin="1"/>
    <cellStyle name="40% - 輔色5" xfId="11" builtinId="47" customBuiltin="1"/>
    <cellStyle name="40% - 輔色6" xfId="12" builtinId="51" customBuiltin="1"/>
    <cellStyle name="60% - 輔色1" xfId="13" builtinId="32" customBuiltin="1"/>
    <cellStyle name="60% - 輔色2" xfId="14" builtinId="36" customBuiltin="1"/>
    <cellStyle name="60% - 輔色3" xfId="15" builtinId="40" customBuiltin="1"/>
    <cellStyle name="60% - 輔色4" xfId="16" builtinId="44" customBuiltin="1"/>
    <cellStyle name="60% - 輔色5" xfId="17" builtinId="48" customBuiltin="1"/>
    <cellStyle name="60% - 輔色6" xfId="18" builtinId="52" customBuiltin="1"/>
    <cellStyle name="一般" xfId="0" builtinId="0"/>
    <cellStyle name="一般 2" xfId="44"/>
    <cellStyle name="一般_全民健康保險保險費負擔金額表(一)_公務人員、公職人員、志願役軍人檔案(100.1.1生效)" xfId="19"/>
    <cellStyle name="千分位[0]" xfId="20" builtinId="6"/>
    <cellStyle name="中等" xfId="21" builtinId="28" customBuiltin="1"/>
    <cellStyle name="合計" xfId="22" builtinId="25" customBuiltin="1"/>
    <cellStyle name="好" xfId="23" builtinId="26" customBuiltin="1"/>
    <cellStyle name="計算方式" xfId="24" builtinId="22" customBuiltin="1"/>
    <cellStyle name="連結的儲存格" xfId="25" builtinId="24" customBuiltin="1"/>
    <cellStyle name="備註" xfId="26" builtinId="10" customBuiltin="1"/>
    <cellStyle name="說明文字" xfId="27" builtinId="53" customBuiltin="1"/>
    <cellStyle name="輔色1" xfId="28" builtinId="29" customBuiltin="1"/>
    <cellStyle name="輔色2" xfId="29" builtinId="33" customBuiltin="1"/>
    <cellStyle name="輔色3" xfId="30" builtinId="37" customBuiltin="1"/>
    <cellStyle name="輔色4" xfId="31" builtinId="41" customBuiltin="1"/>
    <cellStyle name="輔色5" xfId="32" builtinId="45" customBuiltin="1"/>
    <cellStyle name="輔色6" xfId="33" builtinId="49" customBuiltin="1"/>
    <cellStyle name="標題" xfId="34" builtinId="15" customBuiltin="1"/>
    <cellStyle name="標題 1" xfId="35" builtinId="16" customBuiltin="1"/>
    <cellStyle name="標題 2" xfId="36" builtinId="17" customBuiltin="1"/>
    <cellStyle name="標題 3" xfId="37" builtinId="18" customBuiltin="1"/>
    <cellStyle name="標題 4" xfId="38" builtinId="19" customBuiltin="1"/>
    <cellStyle name="輸入" xfId="39" builtinId="20" customBuiltin="1"/>
    <cellStyle name="輸出" xfId="40" builtinId="21" customBuiltin="1"/>
    <cellStyle name="檢查儲存格" xfId="41" builtinId="23" customBuiltin="1"/>
    <cellStyle name="壞" xfId="42" builtinId="27" customBuiltin="1"/>
    <cellStyle name="警告文字"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Lines="5" dropStyle="combo" dx="16" fmlaLink="$E$5" fmlaRange="$M$4:$M$8" noThreeD="1" sel="2" val="0"/>
</file>

<file path=xl/ctrlProps/ctrlProp2.xml><?xml version="1.0" encoding="utf-8"?>
<formControlPr xmlns="http://schemas.microsoft.com/office/spreadsheetml/2009/9/main" objectType="Drop" dropLines="5" dropStyle="combo" dx="16" fmlaLink="$B$5" fmlaRange="$N$3:$N$7" noThreeD="1" val="0"/>
</file>

<file path=xl/ctrlProps/ctrlProp3.xml><?xml version="1.0" encoding="utf-8"?>
<formControlPr xmlns="http://schemas.microsoft.com/office/spreadsheetml/2009/9/main" objectType="Drop" dropLines="7" dropStyle="combo" dx="16" fmlaLink="$F$5" fmlaRange="$O$4:$O$10" noThreeD="1" val="0"/>
</file>

<file path=xl/drawings/drawing1.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9525</xdr:colOff>
      <xdr:row>5</xdr:row>
      <xdr:rowOff>9525</xdr:rowOff>
    </xdr:to>
    <xdr:sp macro="" textlink="">
      <xdr:nvSpPr>
        <xdr:cNvPr id="2" name="Line 1"/>
        <xdr:cNvSpPr>
          <a:spLocks noChangeShapeType="1"/>
        </xdr:cNvSpPr>
      </xdr:nvSpPr>
      <xdr:spPr bwMode="auto">
        <a:xfrm>
          <a:off x="0" y="514350"/>
          <a:ext cx="685800" cy="45720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editAs="oneCell">
    <xdr:from>
      <xdr:col>0</xdr:col>
      <xdr:colOff>200025</xdr:colOff>
      <xdr:row>2</xdr:row>
      <xdr:rowOff>9525</xdr:rowOff>
    </xdr:from>
    <xdr:to>
      <xdr:col>1</xdr:col>
      <xdr:colOff>85725</xdr:colOff>
      <xdr:row>3</xdr:row>
      <xdr:rowOff>19050</xdr:rowOff>
    </xdr:to>
    <xdr:sp macro="" textlink="">
      <xdr:nvSpPr>
        <xdr:cNvPr id="3" name="Text Box 2"/>
        <xdr:cNvSpPr txBox="1">
          <a:spLocks noChangeArrowheads="1"/>
        </xdr:cNvSpPr>
      </xdr:nvSpPr>
      <xdr:spPr bwMode="auto">
        <a:xfrm>
          <a:off x="200025" y="514350"/>
          <a:ext cx="561975"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4</xdr:row>
      <xdr:rowOff>0</xdr:rowOff>
    </xdr:from>
    <xdr:ext cx="428625" cy="161925"/>
    <xdr:sp macro="" textlink="">
      <xdr:nvSpPr>
        <xdr:cNvPr id="4" name="Text Box 3"/>
        <xdr:cNvSpPr txBox="1">
          <a:spLocks noChangeArrowheads="1"/>
        </xdr:cNvSpPr>
      </xdr:nvSpPr>
      <xdr:spPr bwMode="auto">
        <a:xfrm>
          <a:off x="0" y="809625"/>
          <a:ext cx="428625" cy="161925"/>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36</xdr:row>
      <xdr:rowOff>19050</xdr:rowOff>
    </xdr:from>
    <xdr:to>
      <xdr:col>1</xdr:col>
      <xdr:colOff>9525</xdr:colOff>
      <xdr:row>39</xdr:row>
      <xdr:rowOff>9525</xdr:rowOff>
    </xdr:to>
    <xdr:sp macro="" textlink="">
      <xdr:nvSpPr>
        <xdr:cNvPr id="5" name="Line 4"/>
        <xdr:cNvSpPr>
          <a:spLocks noChangeShapeType="1"/>
        </xdr:cNvSpPr>
      </xdr:nvSpPr>
      <xdr:spPr bwMode="auto">
        <a:xfrm>
          <a:off x="0" y="5019675"/>
          <a:ext cx="685800" cy="447675"/>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editAs="oneCell">
    <xdr:from>
      <xdr:col>0</xdr:col>
      <xdr:colOff>190500</xdr:colOff>
      <xdr:row>36</xdr:row>
      <xdr:rowOff>9525</xdr:rowOff>
    </xdr:from>
    <xdr:to>
      <xdr:col>0</xdr:col>
      <xdr:colOff>605790</xdr:colOff>
      <xdr:row>37</xdr:row>
      <xdr:rowOff>19050</xdr:rowOff>
    </xdr:to>
    <xdr:sp macro="" textlink="">
      <xdr:nvSpPr>
        <xdr:cNvPr id="6" name="Text Box 5"/>
        <xdr:cNvSpPr txBox="1">
          <a:spLocks noChangeArrowheads="1"/>
        </xdr:cNvSpPr>
      </xdr:nvSpPr>
      <xdr:spPr bwMode="auto">
        <a:xfrm>
          <a:off x="190500" y="5010150"/>
          <a:ext cx="4762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28625" cy="161925"/>
    <xdr:sp macro="" textlink="">
      <xdr:nvSpPr>
        <xdr:cNvPr id="7" name="Text Box 6"/>
        <xdr:cNvSpPr txBox="1">
          <a:spLocks noChangeArrowheads="1"/>
        </xdr:cNvSpPr>
      </xdr:nvSpPr>
      <xdr:spPr bwMode="auto">
        <a:xfrm>
          <a:off x="0" y="5305425"/>
          <a:ext cx="428625" cy="161925"/>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200025</xdr:colOff>
      <xdr:row>2</xdr:row>
      <xdr:rowOff>9525</xdr:rowOff>
    </xdr:from>
    <xdr:to>
      <xdr:col>1</xdr:col>
      <xdr:colOff>85725</xdr:colOff>
      <xdr:row>3</xdr:row>
      <xdr:rowOff>19050</xdr:rowOff>
    </xdr:to>
    <xdr:sp macro="" textlink="">
      <xdr:nvSpPr>
        <xdr:cNvPr id="8" name="Text Box 7"/>
        <xdr:cNvSpPr txBox="1">
          <a:spLocks noChangeArrowheads="1"/>
        </xdr:cNvSpPr>
      </xdr:nvSpPr>
      <xdr:spPr bwMode="auto">
        <a:xfrm>
          <a:off x="200025" y="514350"/>
          <a:ext cx="561975"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工作表1"/>
  <dimension ref="A1:Q19"/>
  <sheetViews>
    <sheetView tabSelected="1" zoomScaleNormal="100" zoomScaleSheetLayoutView="100" workbookViewId="0">
      <selection activeCell="A5" sqref="A5"/>
    </sheetView>
  </sheetViews>
  <sheetFormatPr defaultColWidth="9" defaultRowHeight="16.5"/>
  <cols>
    <col min="1" max="1" width="9.875" style="13" bestFit="1" customWidth="1"/>
    <col min="2" max="2" width="11.125" style="13" customWidth="1"/>
    <col min="3" max="3" width="11" style="13" customWidth="1"/>
    <col min="4" max="4" width="10.5" style="13" customWidth="1"/>
    <col min="5" max="5" width="9.625" style="13" bestFit="1" customWidth="1"/>
    <col min="6" max="7" width="9.625" style="13" customWidth="1"/>
    <col min="8" max="8" width="9.5" style="13" customWidth="1"/>
    <col min="9" max="9" width="10" style="13" customWidth="1"/>
    <col min="10" max="10" width="9.625" style="13" bestFit="1" customWidth="1"/>
    <col min="11" max="12" width="10.25" style="13" customWidth="1"/>
    <col min="13" max="13" width="10.25" style="122" customWidth="1"/>
    <col min="14" max="14" width="11" style="122" customWidth="1"/>
    <col min="15" max="15" width="11.25" style="122" bestFit="1" customWidth="1"/>
    <col min="16" max="16" width="6.625" style="122" customWidth="1"/>
    <col min="17" max="17" width="9" style="122"/>
    <col min="18" max="16384" width="9" style="13"/>
  </cols>
  <sheetData>
    <row r="1" spans="1:16" ht="28.5">
      <c r="A1" s="167" t="s">
        <v>329</v>
      </c>
      <c r="B1" s="168"/>
      <c r="C1" s="168"/>
      <c r="D1" s="32" t="s">
        <v>107</v>
      </c>
      <c r="E1" s="32" t="s">
        <v>108</v>
      </c>
      <c r="F1" s="33" t="s">
        <v>97</v>
      </c>
      <c r="G1" s="33" t="s">
        <v>98</v>
      </c>
      <c r="H1" s="32" t="s">
        <v>99</v>
      </c>
      <c r="I1" s="32" t="s">
        <v>102</v>
      </c>
      <c r="J1" s="32" t="s">
        <v>100</v>
      </c>
      <c r="K1" s="32" t="s">
        <v>110</v>
      </c>
      <c r="L1" s="32" t="s">
        <v>109</v>
      </c>
      <c r="M1" s="121"/>
      <c r="N1" s="121"/>
      <c r="O1" s="121"/>
      <c r="P1" s="121"/>
    </row>
    <row r="2" spans="1:16" ht="21" customHeight="1">
      <c r="A2" s="168"/>
      <c r="B2" s="168"/>
      <c r="C2" s="168"/>
      <c r="D2" s="35">
        <f>IF(B5=1,30,IF(C5&gt;(B5+26),"加保日錯誤",(31-C5)))</f>
        <v>30</v>
      </c>
      <c r="E2" s="35" t="str">
        <f>IF(B5=1,"全月",IF(D5&gt;(B5+26),"到職日錯誤",B5+27-D5))</f>
        <v>全月</v>
      </c>
      <c r="F2" s="36">
        <v>0.01</v>
      </c>
      <c r="G2" s="36">
        <v>9.5000000000000001E-2</v>
      </c>
      <c r="H2" s="36">
        <v>4.6899999999999997E-2</v>
      </c>
      <c r="I2" s="36">
        <v>1E-3</v>
      </c>
      <c r="J2" s="37">
        <v>1.61</v>
      </c>
      <c r="K2" s="36">
        <v>0.06</v>
      </c>
      <c r="L2" s="36">
        <v>0.06</v>
      </c>
      <c r="M2" s="121"/>
      <c r="N2" s="121"/>
      <c r="O2" s="121"/>
      <c r="P2" s="121"/>
    </row>
    <row r="3" spans="1:16" ht="17.25" thickBot="1">
      <c r="A3" s="13" t="s">
        <v>87</v>
      </c>
      <c r="B3" s="34"/>
      <c r="C3" s="34"/>
      <c r="D3" s="34" t="s">
        <v>6</v>
      </c>
      <c r="E3" s="34"/>
      <c r="F3" s="34"/>
      <c r="G3" s="34"/>
      <c r="I3" s="38"/>
      <c r="M3" s="123"/>
      <c r="N3" s="124" t="s">
        <v>106</v>
      </c>
      <c r="O3" s="124" t="s">
        <v>206</v>
      </c>
    </row>
    <row r="4" spans="1:16" ht="28.5">
      <c r="A4" s="39" t="s">
        <v>5</v>
      </c>
      <c r="B4" s="40" t="s">
        <v>111</v>
      </c>
      <c r="C4" s="41" t="s">
        <v>184</v>
      </c>
      <c r="D4" s="41" t="s">
        <v>185</v>
      </c>
      <c r="E4" s="41" t="s">
        <v>4</v>
      </c>
      <c r="F4" s="103" t="s">
        <v>208</v>
      </c>
      <c r="J4" s="42" t="s">
        <v>84</v>
      </c>
      <c r="K4" s="43" t="s">
        <v>85</v>
      </c>
      <c r="L4" s="44" t="s">
        <v>82</v>
      </c>
      <c r="M4" s="125" t="s">
        <v>207</v>
      </c>
      <c r="N4" s="123">
        <v>28</v>
      </c>
      <c r="O4" s="126" t="s">
        <v>210</v>
      </c>
    </row>
    <row r="5" spans="1:16" ht="19.5" customHeight="1" thickBot="1">
      <c r="A5" s="45">
        <v>22000</v>
      </c>
      <c r="B5" s="46">
        <v>1</v>
      </c>
      <c r="C5" s="46">
        <v>1</v>
      </c>
      <c r="D5" s="47">
        <v>1</v>
      </c>
      <c r="E5" s="46">
        <v>2</v>
      </c>
      <c r="F5" s="48">
        <v>1</v>
      </c>
      <c r="J5" s="49">
        <f>LOOKUP(A5,勞保分級!$E$3:$E$29,勞保分級!$F$3:$F$29)</f>
        <v>22000</v>
      </c>
      <c r="K5" s="50">
        <f>LOOKUP(A5,健保分級!$A$5:$A$54,健保分級!$C$5:$C$54)</f>
        <v>22000</v>
      </c>
      <c r="L5" s="51">
        <f>LOOKUP(A5,勞退分級!$E$4:$E$64,勞退分級!$F$4:$F$64)</f>
        <v>22000</v>
      </c>
      <c r="M5" s="125" t="s">
        <v>101</v>
      </c>
      <c r="N5" s="123">
        <v>29</v>
      </c>
      <c r="O5" s="126">
        <f>1%</f>
        <v>0.01</v>
      </c>
    </row>
    <row r="6" spans="1:16" ht="19.5" customHeight="1">
      <c r="A6" s="52"/>
      <c r="B6" s="169" t="s">
        <v>112</v>
      </c>
      <c r="C6" s="169"/>
      <c r="D6" s="169"/>
      <c r="E6" s="169"/>
      <c r="F6" s="169"/>
      <c r="G6" s="169"/>
      <c r="H6" s="169"/>
      <c r="I6" s="169"/>
      <c r="M6" s="125" t="s">
        <v>103</v>
      </c>
      <c r="N6" s="123">
        <v>30</v>
      </c>
      <c r="O6" s="126">
        <v>0.02</v>
      </c>
    </row>
    <row r="7" spans="1:16">
      <c r="A7" s="52"/>
      <c r="B7" s="53"/>
      <c r="C7" s="53"/>
      <c r="G7" s="105"/>
      <c r="H7" s="104"/>
      <c r="M7" s="125" t="s">
        <v>104</v>
      </c>
      <c r="N7" s="123">
        <v>31</v>
      </c>
      <c r="O7" s="126">
        <v>0.03</v>
      </c>
    </row>
    <row r="8" spans="1:16" ht="17.25" thickBot="1">
      <c r="A8" s="13" t="s">
        <v>88</v>
      </c>
      <c r="M8" s="125" t="s">
        <v>105</v>
      </c>
      <c r="O8" s="126">
        <v>0.04</v>
      </c>
    </row>
    <row r="9" spans="1:16" ht="17.25" thickBot="1">
      <c r="B9" s="170" t="s">
        <v>0</v>
      </c>
      <c r="C9" s="171"/>
      <c r="D9" s="171"/>
      <c r="E9" s="172"/>
      <c r="F9" s="54"/>
      <c r="G9" s="170" t="s">
        <v>96</v>
      </c>
      <c r="H9" s="171"/>
      <c r="I9" s="171"/>
      <c r="J9" s="172"/>
      <c r="O9" s="126">
        <v>0.05</v>
      </c>
    </row>
    <row r="10" spans="1:16">
      <c r="A10" s="55" t="s">
        <v>83</v>
      </c>
      <c r="B10" s="111" t="s">
        <v>209</v>
      </c>
      <c r="C10" s="107" t="s">
        <v>95</v>
      </c>
      <c r="D10" s="106" t="s">
        <v>3</v>
      </c>
      <c r="E10" s="108" t="s">
        <v>7</v>
      </c>
      <c r="F10" s="109" t="s">
        <v>91</v>
      </c>
      <c r="G10" s="56" t="s">
        <v>86</v>
      </c>
      <c r="H10" s="57" t="s">
        <v>95</v>
      </c>
      <c r="I10" s="56" t="s">
        <v>3</v>
      </c>
      <c r="J10" s="41" t="s">
        <v>7</v>
      </c>
      <c r="K10" s="59" t="s">
        <v>93</v>
      </c>
      <c r="O10" s="126">
        <v>0.06</v>
      </c>
    </row>
    <row r="11" spans="1:16" ht="17.25" thickBot="1">
      <c r="A11" s="60">
        <f>IF(B5=1,A5,A5*E2/(B5+26))</f>
        <v>22000</v>
      </c>
      <c r="B11" s="61">
        <f>ROUND(J5*$F$2*0.7*D2/30,0)+ROUND(J5*$G$2*0.7*D2/30,0)+ROUND(J5*$I$2*D2/30,0)</f>
        <v>1639</v>
      </c>
      <c r="C11" s="61">
        <f>IF(E5=1,0,ROUND(K5*$H$2*$J$2*0.6,0))</f>
        <v>997</v>
      </c>
      <c r="D11" s="61">
        <f>ROUND(L5*$K$2*D2/30,0)</f>
        <v>1320</v>
      </c>
      <c r="E11" s="62">
        <v>0</v>
      </c>
      <c r="F11" s="63">
        <f>SUM(A11:E11)</f>
        <v>25956</v>
      </c>
      <c r="G11" s="61">
        <f>ROUND(J5*$F$2*0.2*D2/30,0)+ROUND(J5*$G$2*0.2*D2/30,0)</f>
        <v>462</v>
      </c>
      <c r="H11" s="61">
        <f>LOOKUP(K5,健保分級!$C$5:$C$54,健保分級!$D$5:$D$54)*(E5-1)</f>
        <v>310</v>
      </c>
      <c r="I11" s="61">
        <f>ROUND(L5*($F$5-1)*0.01*D2/30,0)</f>
        <v>0</v>
      </c>
      <c r="J11" s="62">
        <v>0</v>
      </c>
      <c r="K11" s="64">
        <f>A11-SUM(G11:J11)</f>
        <v>21228</v>
      </c>
    </row>
    <row r="12" spans="1:16">
      <c r="A12" s="53"/>
      <c r="C12" s="53"/>
      <c r="H12" s="34"/>
      <c r="I12" s="34"/>
    </row>
    <row r="14" spans="1:16" ht="17.25" thickBot="1">
      <c r="A14" s="13" t="s">
        <v>89</v>
      </c>
    </row>
    <row r="15" spans="1:16" ht="17.25" thickBot="1">
      <c r="B15" s="170" t="s">
        <v>0</v>
      </c>
      <c r="C15" s="171"/>
      <c r="D15" s="171"/>
      <c r="E15" s="172"/>
      <c r="G15" s="164" t="s">
        <v>96</v>
      </c>
      <c r="H15" s="165"/>
      <c r="I15" s="165"/>
      <c r="J15" s="166"/>
    </row>
    <row r="16" spans="1:16">
      <c r="A16" s="55" t="s">
        <v>83</v>
      </c>
      <c r="B16" s="111" t="s">
        <v>209</v>
      </c>
      <c r="C16" s="107" t="s">
        <v>95</v>
      </c>
      <c r="D16" s="110" t="s">
        <v>3</v>
      </c>
      <c r="E16" s="106" t="s">
        <v>90</v>
      </c>
      <c r="F16" s="58" t="s">
        <v>92</v>
      </c>
      <c r="G16" s="56" t="s">
        <v>86</v>
      </c>
      <c r="H16" s="57" t="s">
        <v>95</v>
      </c>
      <c r="I16" s="65" t="s">
        <v>3</v>
      </c>
      <c r="J16" s="57" t="s">
        <v>90</v>
      </c>
      <c r="K16" s="59" t="s">
        <v>94</v>
      </c>
    </row>
    <row r="17" spans="1:11" ht="17.25" thickBot="1">
      <c r="A17" s="60">
        <f>A11</f>
        <v>22000</v>
      </c>
      <c r="B17" s="61">
        <f>B11</f>
        <v>1639</v>
      </c>
      <c r="C17" s="61">
        <f>C11</f>
        <v>997</v>
      </c>
      <c r="D17" s="62">
        <v>0</v>
      </c>
      <c r="E17" s="61">
        <f>ROUND(A17*L2,0)</f>
        <v>1320</v>
      </c>
      <c r="F17" s="63">
        <f>SUM(A17:E17)</f>
        <v>25956</v>
      </c>
      <c r="G17" s="61">
        <f>G11</f>
        <v>462</v>
      </c>
      <c r="H17" s="61">
        <f>H11</f>
        <v>310</v>
      </c>
      <c r="I17" s="62">
        <v>0</v>
      </c>
      <c r="J17" s="61">
        <f>E17</f>
        <v>1320</v>
      </c>
      <c r="K17" s="64">
        <f>A17-SUM(G17:J17)</f>
        <v>19908</v>
      </c>
    </row>
    <row r="18" spans="1:11">
      <c r="H18" s="53"/>
      <c r="I18" s="53"/>
      <c r="J18" s="53"/>
    </row>
    <row r="19" spans="1:11">
      <c r="A19" s="13" t="s">
        <v>118</v>
      </c>
      <c r="C19" s="13" t="s">
        <v>119</v>
      </c>
    </row>
  </sheetData>
  <sheetProtection sheet="1" objects="1" scenarios="1" formatCells="0" formatColumns="0" formatRows="0" insertColumns="0" insertRows="0" insertHyperlinks="0" deleteColumns="0" deleteRows="0" sort="0" autoFilter="0" pivotTables="0"/>
  <protectedRanges>
    <protectedRange sqref="A5:F5" name="範圍3"/>
  </protectedRanges>
  <mergeCells count="6">
    <mergeCell ref="G15:J15"/>
    <mergeCell ref="A1:C2"/>
    <mergeCell ref="B6:I6"/>
    <mergeCell ref="G9:J9"/>
    <mergeCell ref="B9:E9"/>
    <mergeCell ref="B15:E15"/>
  </mergeCells>
  <phoneticPr fontId="2" type="noConversion"/>
  <pageMargins left="0.75" right="0.75" top="1" bottom="1" header="0.5" footer="0.5"/>
  <pageSetup paperSize="9" scale="9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sheetPr codeName="工作表2"/>
  <dimension ref="A1:F33"/>
  <sheetViews>
    <sheetView workbookViewId="0">
      <selection activeCell="G2" sqref="G2"/>
    </sheetView>
  </sheetViews>
  <sheetFormatPr defaultColWidth="9" defaultRowHeight="16.5"/>
  <cols>
    <col min="1" max="1" width="9.625" style="13" customWidth="1"/>
    <col min="2" max="2" width="30.5" style="13" customWidth="1"/>
    <col min="3" max="3" width="16.25" style="13" customWidth="1"/>
    <col min="4" max="4" width="16.5" style="13" customWidth="1"/>
    <col min="5" max="16384" width="9" style="13"/>
  </cols>
  <sheetData>
    <row r="1" spans="1:6" ht="87.75" customHeight="1">
      <c r="A1" s="173" t="s">
        <v>211</v>
      </c>
      <c r="B1" s="173"/>
      <c r="C1" s="173"/>
      <c r="D1" s="243" t="s">
        <v>331</v>
      </c>
      <c r="E1" s="244"/>
      <c r="F1" s="245"/>
    </row>
    <row r="2" spans="1:6" ht="38.25" customHeight="1">
      <c r="A2" s="6" t="s">
        <v>115</v>
      </c>
      <c r="B2" s="6" t="s">
        <v>128</v>
      </c>
      <c r="C2" s="7" t="s">
        <v>113</v>
      </c>
      <c r="D2" s="7" t="s">
        <v>114</v>
      </c>
      <c r="E2" s="128" t="s">
        <v>116</v>
      </c>
      <c r="F2" s="128" t="s">
        <v>117</v>
      </c>
    </row>
    <row r="3" spans="1:6" ht="19.5">
      <c r="A3" s="6"/>
      <c r="B3" s="160">
        <v>1</v>
      </c>
      <c r="C3" s="160">
        <v>11100</v>
      </c>
      <c r="D3" s="7"/>
      <c r="E3" s="128">
        <v>1</v>
      </c>
      <c r="F3" s="129">
        <f>C3</f>
        <v>11100</v>
      </c>
    </row>
    <row r="4" spans="1:6" ht="19.5">
      <c r="A4" s="5"/>
      <c r="B4" s="160">
        <f t="shared" ref="B4:B9" si="0">C3+1</f>
        <v>11101</v>
      </c>
      <c r="C4" s="160">
        <v>12540</v>
      </c>
      <c r="D4" s="1"/>
      <c r="E4" s="129">
        <f>F3+1</f>
        <v>11101</v>
      </c>
      <c r="F4" s="129">
        <f t="shared" ref="F4:F12" si="1">C4</f>
        <v>12540</v>
      </c>
    </row>
    <row r="5" spans="1:6" ht="19.5">
      <c r="A5" s="5"/>
      <c r="B5" s="160">
        <f t="shared" si="0"/>
        <v>12541</v>
      </c>
      <c r="C5" s="160">
        <v>13500</v>
      </c>
      <c r="D5" s="1"/>
      <c r="E5" s="129">
        <f t="shared" ref="E5:E29" si="2">F4+1</f>
        <v>12541</v>
      </c>
      <c r="F5" s="129">
        <f t="shared" si="1"/>
        <v>13500</v>
      </c>
    </row>
    <row r="6" spans="1:6" ht="19.5">
      <c r="A6" s="5"/>
      <c r="B6" s="160">
        <f t="shared" si="0"/>
        <v>13501</v>
      </c>
      <c r="C6" s="160">
        <v>15840</v>
      </c>
      <c r="D6" s="1"/>
      <c r="E6" s="129">
        <f t="shared" si="2"/>
        <v>13501</v>
      </c>
      <c r="F6" s="129">
        <f t="shared" si="1"/>
        <v>15840</v>
      </c>
    </row>
    <row r="7" spans="1:6" ht="19.5">
      <c r="A7" s="5"/>
      <c r="B7" s="160">
        <f t="shared" si="0"/>
        <v>15841</v>
      </c>
      <c r="C7" s="160">
        <v>16500</v>
      </c>
      <c r="D7" s="1"/>
      <c r="E7" s="129">
        <f t="shared" si="2"/>
        <v>15841</v>
      </c>
      <c r="F7" s="129">
        <f t="shared" si="1"/>
        <v>16500</v>
      </c>
    </row>
    <row r="8" spans="1:6" ht="19.5">
      <c r="A8" s="5"/>
      <c r="B8" s="160">
        <f t="shared" si="0"/>
        <v>16501</v>
      </c>
      <c r="C8" s="160">
        <v>17280</v>
      </c>
      <c r="D8" s="1"/>
      <c r="E8" s="129">
        <f t="shared" si="2"/>
        <v>16501</v>
      </c>
      <c r="F8" s="129">
        <f t="shared" si="1"/>
        <v>17280</v>
      </c>
    </row>
    <row r="9" spans="1:6" ht="19.899999999999999" customHeight="1">
      <c r="A9" s="8"/>
      <c r="B9" s="160">
        <f t="shared" si="0"/>
        <v>17281</v>
      </c>
      <c r="C9" s="160">
        <v>17880</v>
      </c>
      <c r="D9" s="11"/>
      <c r="E9" s="129">
        <f t="shared" si="2"/>
        <v>17281</v>
      </c>
      <c r="F9" s="129">
        <f t="shared" si="1"/>
        <v>17880</v>
      </c>
    </row>
    <row r="10" spans="1:6" ht="19.899999999999999" customHeight="1">
      <c r="A10" s="8"/>
      <c r="B10" s="162">
        <v>17881</v>
      </c>
      <c r="C10" s="162">
        <v>19047</v>
      </c>
      <c r="D10" s="11"/>
      <c r="E10" s="129">
        <f t="shared" si="2"/>
        <v>17881</v>
      </c>
      <c r="F10" s="129">
        <f t="shared" si="1"/>
        <v>19047</v>
      </c>
    </row>
    <row r="11" spans="1:6" ht="19.899999999999999" customHeight="1">
      <c r="A11" s="8"/>
      <c r="B11" s="162">
        <v>19048</v>
      </c>
      <c r="C11" s="162">
        <v>20008</v>
      </c>
      <c r="D11" s="11"/>
      <c r="E11" s="129">
        <f t="shared" si="2"/>
        <v>19048</v>
      </c>
      <c r="F11" s="129">
        <f t="shared" si="1"/>
        <v>20008</v>
      </c>
    </row>
    <row r="12" spans="1:6" ht="19.899999999999999" customHeight="1">
      <c r="A12" s="8"/>
      <c r="B12" s="162">
        <v>20009</v>
      </c>
      <c r="C12" s="162">
        <v>21009</v>
      </c>
      <c r="D12" s="11"/>
      <c r="E12" s="129">
        <f t="shared" si="2"/>
        <v>20009</v>
      </c>
      <c r="F12" s="129">
        <f t="shared" si="1"/>
        <v>21009</v>
      </c>
    </row>
    <row r="13" spans="1:6" ht="19.899999999999999" customHeight="1">
      <c r="A13" s="9" t="s">
        <v>212</v>
      </c>
      <c r="B13" s="9" t="s">
        <v>330</v>
      </c>
      <c r="C13" s="9" t="s">
        <v>332</v>
      </c>
      <c r="D13" s="9" t="s">
        <v>333</v>
      </c>
      <c r="E13" s="129">
        <f t="shared" si="2"/>
        <v>21010</v>
      </c>
      <c r="F13" s="129">
        <f>INT(LEFT(C13,LEN(TRIM(C13))-1))</f>
        <v>22000</v>
      </c>
    </row>
    <row r="14" spans="1:6" ht="19.899999999999999" customHeight="1">
      <c r="A14" s="9" t="s">
        <v>213</v>
      </c>
      <c r="B14" s="10" t="s">
        <v>334</v>
      </c>
      <c r="C14" s="10" t="s">
        <v>214</v>
      </c>
      <c r="D14" s="10" t="s">
        <v>215</v>
      </c>
      <c r="E14" s="161">
        <f t="shared" si="2"/>
        <v>22001</v>
      </c>
      <c r="F14" s="129">
        <f t="shared" ref="F14:F29" si="3">INT(LEFT(C14,LEN(TRIM(C14))-1))</f>
        <v>22800</v>
      </c>
    </row>
    <row r="15" spans="1:6" ht="19.899999999999999" customHeight="1">
      <c r="A15" s="10" t="s">
        <v>335</v>
      </c>
      <c r="B15" s="10" t="s">
        <v>216</v>
      </c>
      <c r="C15" s="10" t="s">
        <v>217</v>
      </c>
      <c r="D15" s="10" t="s">
        <v>218</v>
      </c>
      <c r="E15" s="161">
        <f t="shared" si="2"/>
        <v>22801</v>
      </c>
      <c r="F15" s="129">
        <f t="shared" si="3"/>
        <v>24000</v>
      </c>
    </row>
    <row r="16" spans="1:6" ht="19.899999999999999" customHeight="1">
      <c r="A16" s="10" t="s">
        <v>190</v>
      </c>
      <c r="B16" s="10" t="s">
        <v>219</v>
      </c>
      <c r="C16" s="10" t="s">
        <v>220</v>
      </c>
      <c r="D16" s="10" t="s">
        <v>221</v>
      </c>
      <c r="E16" s="161">
        <f t="shared" si="2"/>
        <v>24001</v>
      </c>
      <c r="F16" s="129">
        <f t="shared" si="3"/>
        <v>25200</v>
      </c>
    </row>
    <row r="17" spans="1:6" ht="19.899999999999999" customHeight="1">
      <c r="A17" s="10" t="s">
        <v>191</v>
      </c>
      <c r="B17" s="10" t="s">
        <v>222</v>
      </c>
      <c r="C17" s="10" t="s">
        <v>223</v>
      </c>
      <c r="D17" s="10" t="s">
        <v>224</v>
      </c>
      <c r="E17" s="161">
        <f t="shared" si="2"/>
        <v>25201</v>
      </c>
      <c r="F17" s="129">
        <f t="shared" si="3"/>
        <v>26400</v>
      </c>
    </row>
    <row r="18" spans="1:6" ht="19.899999999999999" customHeight="1">
      <c r="A18" s="10" t="s">
        <v>192</v>
      </c>
      <c r="B18" s="10" t="s">
        <v>226</v>
      </c>
      <c r="C18" s="10" t="s">
        <v>227</v>
      </c>
      <c r="D18" s="10" t="s">
        <v>228</v>
      </c>
      <c r="E18" s="161">
        <f t="shared" si="2"/>
        <v>26401</v>
      </c>
      <c r="F18" s="129">
        <f t="shared" si="3"/>
        <v>27600</v>
      </c>
    </row>
    <row r="19" spans="1:6" ht="19.899999999999999" customHeight="1">
      <c r="A19" s="10" t="s">
        <v>225</v>
      </c>
      <c r="B19" s="10" t="s">
        <v>230</v>
      </c>
      <c r="C19" s="10" t="s">
        <v>231</v>
      </c>
      <c r="D19" s="10" t="s">
        <v>232</v>
      </c>
      <c r="E19" s="161">
        <f t="shared" si="2"/>
        <v>27601</v>
      </c>
      <c r="F19" s="129">
        <f t="shared" si="3"/>
        <v>28800</v>
      </c>
    </row>
    <row r="20" spans="1:6" ht="19.899999999999999" customHeight="1">
      <c r="A20" s="10" t="s">
        <v>229</v>
      </c>
      <c r="B20" s="10" t="s">
        <v>233</v>
      </c>
      <c r="C20" s="10" t="s">
        <v>234</v>
      </c>
      <c r="D20" s="10" t="s">
        <v>235</v>
      </c>
      <c r="E20" s="161">
        <f t="shared" si="2"/>
        <v>28801</v>
      </c>
      <c r="F20" s="129">
        <f t="shared" si="3"/>
        <v>30300</v>
      </c>
    </row>
    <row r="21" spans="1:6" ht="19.899999999999999" customHeight="1">
      <c r="A21" s="10" t="s">
        <v>196</v>
      </c>
      <c r="B21" s="10" t="s">
        <v>236</v>
      </c>
      <c r="C21" s="10" t="s">
        <v>237</v>
      </c>
      <c r="D21" s="10" t="s">
        <v>238</v>
      </c>
      <c r="E21" s="161">
        <f t="shared" si="2"/>
        <v>30301</v>
      </c>
      <c r="F21" s="129">
        <f t="shared" si="3"/>
        <v>31800</v>
      </c>
    </row>
    <row r="22" spans="1:6" ht="19.899999999999999" customHeight="1">
      <c r="A22" s="10" t="s">
        <v>197</v>
      </c>
      <c r="B22" s="10" t="s">
        <v>239</v>
      </c>
      <c r="C22" s="10" t="s">
        <v>240</v>
      </c>
      <c r="D22" s="10" t="s">
        <v>241</v>
      </c>
      <c r="E22" s="161">
        <f t="shared" si="2"/>
        <v>31801</v>
      </c>
      <c r="F22" s="129">
        <f t="shared" si="3"/>
        <v>33300</v>
      </c>
    </row>
    <row r="23" spans="1:6" ht="19.899999999999999" customHeight="1">
      <c r="A23" s="10" t="s">
        <v>198</v>
      </c>
      <c r="B23" s="10" t="s">
        <v>242</v>
      </c>
      <c r="C23" s="10" t="s">
        <v>243</v>
      </c>
      <c r="D23" s="10" t="s">
        <v>244</v>
      </c>
      <c r="E23" s="161">
        <f t="shared" si="2"/>
        <v>33301</v>
      </c>
      <c r="F23" s="129">
        <f t="shared" si="3"/>
        <v>34800</v>
      </c>
    </row>
    <row r="24" spans="1:6" ht="19.899999999999999" customHeight="1">
      <c r="A24" s="10" t="s">
        <v>199</v>
      </c>
      <c r="B24" s="10" t="s">
        <v>245</v>
      </c>
      <c r="C24" s="10" t="s">
        <v>246</v>
      </c>
      <c r="D24" s="10" t="s">
        <v>247</v>
      </c>
      <c r="E24" s="161">
        <f t="shared" si="2"/>
        <v>34801</v>
      </c>
      <c r="F24" s="129">
        <f t="shared" si="3"/>
        <v>36300</v>
      </c>
    </row>
    <row r="25" spans="1:6" ht="19.899999999999999" customHeight="1">
      <c r="A25" s="10" t="s">
        <v>200</v>
      </c>
      <c r="B25" s="10" t="s">
        <v>248</v>
      </c>
      <c r="C25" s="10" t="s">
        <v>249</v>
      </c>
      <c r="D25" s="10" t="s">
        <v>250</v>
      </c>
      <c r="E25" s="161">
        <f t="shared" si="2"/>
        <v>36301</v>
      </c>
      <c r="F25" s="129">
        <f t="shared" si="3"/>
        <v>38200</v>
      </c>
    </row>
    <row r="26" spans="1:6" ht="19.899999999999999" customHeight="1">
      <c r="A26" s="10" t="s">
        <v>201</v>
      </c>
      <c r="B26" s="10" t="s">
        <v>251</v>
      </c>
      <c r="C26" s="10" t="s">
        <v>252</v>
      </c>
      <c r="D26" s="10" t="s">
        <v>253</v>
      </c>
      <c r="E26" s="161">
        <f t="shared" si="2"/>
        <v>38201</v>
      </c>
      <c r="F26" s="129">
        <f t="shared" si="3"/>
        <v>40100</v>
      </c>
    </row>
    <row r="27" spans="1:6" ht="19.899999999999999" customHeight="1">
      <c r="A27" s="10" t="s">
        <v>202</v>
      </c>
      <c r="B27" s="10" t="s">
        <v>254</v>
      </c>
      <c r="C27" s="10" t="s">
        <v>255</v>
      </c>
      <c r="D27" s="10" t="s">
        <v>256</v>
      </c>
      <c r="E27" s="161">
        <f t="shared" si="2"/>
        <v>40101</v>
      </c>
      <c r="F27" s="129">
        <f t="shared" si="3"/>
        <v>42000</v>
      </c>
    </row>
    <row r="28" spans="1:6" ht="19.899999999999999" customHeight="1">
      <c r="A28" s="10" t="s">
        <v>203</v>
      </c>
      <c r="B28" s="10" t="s">
        <v>257</v>
      </c>
      <c r="C28" s="10" t="s">
        <v>258</v>
      </c>
      <c r="D28" s="10" t="s">
        <v>259</v>
      </c>
      <c r="E28" s="161">
        <f t="shared" si="2"/>
        <v>42001</v>
      </c>
      <c r="F28" s="129">
        <f t="shared" si="3"/>
        <v>43900</v>
      </c>
    </row>
    <row r="29" spans="1:6" ht="19.899999999999999" customHeight="1">
      <c r="A29" s="10" t="s">
        <v>204</v>
      </c>
      <c r="B29" s="10" t="s">
        <v>260</v>
      </c>
      <c r="C29" s="10" t="s">
        <v>261</v>
      </c>
      <c r="D29" s="10" t="s">
        <v>262</v>
      </c>
      <c r="E29" s="161">
        <f t="shared" si="2"/>
        <v>43901</v>
      </c>
      <c r="F29" s="129">
        <f t="shared" si="3"/>
        <v>45800</v>
      </c>
    </row>
    <row r="30" spans="1:6" ht="255.6" customHeight="1">
      <c r="A30" s="163" t="s">
        <v>1</v>
      </c>
      <c r="B30" s="174" t="s">
        <v>351</v>
      </c>
      <c r="C30" s="174"/>
      <c r="D30" s="174"/>
      <c r="E30" s="128"/>
      <c r="F30" s="128"/>
    </row>
    <row r="32" spans="1:6">
      <c r="B32" s="14"/>
    </row>
    <row r="33" spans="2:2">
      <c r="B33" s="14"/>
    </row>
  </sheetData>
  <mergeCells count="3">
    <mergeCell ref="A1:C1"/>
    <mergeCell ref="B30:D30"/>
    <mergeCell ref="D1:F1"/>
  </mergeCells>
  <phoneticPr fontId="2" type="noConversion"/>
  <pageMargins left="0" right="0" top="0.19685039370078741"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工作表3"/>
  <dimension ref="A1:F65"/>
  <sheetViews>
    <sheetView workbookViewId="0">
      <selection activeCell="A52" sqref="A52:A56"/>
    </sheetView>
  </sheetViews>
  <sheetFormatPr defaultColWidth="9" defaultRowHeight="16.5"/>
  <cols>
    <col min="1" max="1" width="10.375" style="13" customWidth="1"/>
    <col min="2" max="2" width="3.5" style="13" bestFit="1" customWidth="1"/>
    <col min="3" max="3" width="26.75" style="13" customWidth="1"/>
    <col min="4" max="4" width="11.875" style="13" customWidth="1"/>
    <col min="5" max="5" width="9" style="13"/>
    <col min="6" max="6" width="9.5" style="13" bestFit="1" customWidth="1"/>
    <col min="7" max="16384" width="9" style="13"/>
  </cols>
  <sheetData>
    <row r="1" spans="1:6" ht="27.75">
      <c r="A1" s="176" t="s">
        <v>120</v>
      </c>
      <c r="B1" s="176"/>
      <c r="C1" s="176"/>
      <c r="D1" s="176"/>
    </row>
    <row r="2" spans="1:6" ht="37.5" customHeight="1" thickBot="1">
      <c r="A2" s="175" t="s">
        <v>336</v>
      </c>
      <c r="B2" s="175"/>
      <c r="C2" s="175"/>
      <c r="D2" s="175"/>
    </row>
    <row r="3" spans="1:6" ht="17.25" thickBot="1">
      <c r="A3" s="2" t="s">
        <v>37</v>
      </c>
      <c r="B3" s="3" t="s">
        <v>38</v>
      </c>
      <c r="C3" s="3" t="s">
        <v>39</v>
      </c>
      <c r="D3" s="2" t="s">
        <v>40</v>
      </c>
      <c r="E3" s="4" t="s">
        <v>81</v>
      </c>
      <c r="F3" s="4" t="s">
        <v>2</v>
      </c>
    </row>
    <row r="4" spans="1:6" ht="17.25" thickBot="1">
      <c r="A4" s="177" t="s">
        <v>41</v>
      </c>
      <c r="B4" s="2">
        <v>1</v>
      </c>
      <c r="C4" s="3" t="s">
        <v>263</v>
      </c>
      <c r="D4" s="131" t="s">
        <v>121</v>
      </c>
      <c r="E4" s="13">
        <v>1</v>
      </c>
      <c r="F4" s="13">
        <f>INT(LEFT(D4,LEN(TRIM(D4))-1))</f>
        <v>1500</v>
      </c>
    </row>
    <row r="5" spans="1:6" ht="17.25" thickBot="1">
      <c r="A5" s="178"/>
      <c r="B5" s="127">
        <v>2</v>
      </c>
      <c r="C5" s="12" t="s">
        <v>264</v>
      </c>
      <c r="D5" s="132" t="s">
        <v>8</v>
      </c>
      <c r="E5" s="13">
        <f>F4+1</f>
        <v>1501</v>
      </c>
      <c r="F5" s="13">
        <f t="shared" ref="F5:F64" si="0">INT(LEFT(D5,LEN(TRIM(D5))-1))</f>
        <v>3000</v>
      </c>
    </row>
    <row r="6" spans="1:6" ht="17.25" thickBot="1">
      <c r="A6" s="178"/>
      <c r="B6" s="127">
        <v>3</v>
      </c>
      <c r="C6" s="12" t="s">
        <v>265</v>
      </c>
      <c r="D6" s="132" t="s">
        <v>9</v>
      </c>
      <c r="E6" s="13">
        <f t="shared" ref="E6:E64" si="1">F5+1</f>
        <v>3001</v>
      </c>
      <c r="F6" s="13">
        <f t="shared" si="0"/>
        <v>4500</v>
      </c>
    </row>
    <row r="7" spans="1:6" ht="17.25" thickBot="1">
      <c r="A7" s="178"/>
      <c r="B7" s="127">
        <v>4</v>
      </c>
      <c r="C7" s="12" t="s">
        <v>266</v>
      </c>
      <c r="D7" s="132" t="s">
        <v>10</v>
      </c>
      <c r="E7" s="13">
        <f t="shared" si="1"/>
        <v>4501</v>
      </c>
      <c r="F7" s="13">
        <f t="shared" si="0"/>
        <v>6000</v>
      </c>
    </row>
    <row r="8" spans="1:6" ht="17.25" thickBot="1">
      <c r="A8" s="179"/>
      <c r="B8" s="127">
        <v>5</v>
      </c>
      <c r="C8" s="12" t="s">
        <v>267</v>
      </c>
      <c r="D8" s="132" t="s">
        <v>11</v>
      </c>
      <c r="E8" s="13">
        <f t="shared" si="1"/>
        <v>6001</v>
      </c>
      <c r="F8" s="13">
        <f t="shared" si="0"/>
        <v>7500</v>
      </c>
    </row>
    <row r="9" spans="1:6" ht="17.25" thickBot="1">
      <c r="A9" s="177" t="s">
        <v>48</v>
      </c>
      <c r="B9" s="127">
        <v>6</v>
      </c>
      <c r="C9" s="12" t="s">
        <v>268</v>
      </c>
      <c r="D9" s="132" t="s">
        <v>12</v>
      </c>
      <c r="E9" s="13">
        <f t="shared" si="1"/>
        <v>7501</v>
      </c>
      <c r="F9" s="13">
        <f t="shared" si="0"/>
        <v>8700</v>
      </c>
    </row>
    <row r="10" spans="1:6" ht="17.25" thickBot="1">
      <c r="A10" s="178"/>
      <c r="B10" s="127">
        <v>7</v>
      </c>
      <c r="C10" s="12" t="s">
        <v>269</v>
      </c>
      <c r="D10" s="132" t="s">
        <v>13</v>
      </c>
      <c r="E10" s="13">
        <f t="shared" si="1"/>
        <v>8701</v>
      </c>
      <c r="F10" s="13">
        <f t="shared" si="0"/>
        <v>9900</v>
      </c>
    </row>
    <row r="11" spans="1:6" ht="17.25" thickBot="1">
      <c r="A11" s="178"/>
      <c r="B11" s="127">
        <v>8</v>
      </c>
      <c r="C11" s="12" t="s">
        <v>270</v>
      </c>
      <c r="D11" s="132" t="s">
        <v>14</v>
      </c>
      <c r="E11" s="13">
        <f t="shared" si="1"/>
        <v>9901</v>
      </c>
      <c r="F11" s="13">
        <f t="shared" si="0"/>
        <v>11100</v>
      </c>
    </row>
    <row r="12" spans="1:6" ht="17.25" thickBot="1">
      <c r="A12" s="178"/>
      <c r="B12" s="127">
        <v>9</v>
      </c>
      <c r="C12" s="12" t="s">
        <v>53</v>
      </c>
      <c r="D12" s="132" t="s">
        <v>15</v>
      </c>
      <c r="E12" s="13">
        <f t="shared" si="1"/>
        <v>11101</v>
      </c>
      <c r="F12" s="13">
        <f t="shared" si="0"/>
        <v>12540</v>
      </c>
    </row>
    <row r="13" spans="1:6" ht="17.25" thickBot="1">
      <c r="A13" s="179"/>
      <c r="B13" s="127">
        <v>10</v>
      </c>
      <c r="C13" s="12" t="s">
        <v>271</v>
      </c>
      <c r="D13" s="132" t="s">
        <v>16</v>
      </c>
      <c r="E13" s="13">
        <f t="shared" si="1"/>
        <v>12541</v>
      </c>
      <c r="F13" s="13">
        <f t="shared" si="0"/>
        <v>13500</v>
      </c>
    </row>
    <row r="14" spans="1:6" ht="17.25" thickBot="1">
      <c r="A14" s="177" t="s">
        <v>56</v>
      </c>
      <c r="B14" s="127">
        <v>11</v>
      </c>
      <c r="C14" s="12" t="s">
        <v>272</v>
      </c>
      <c r="D14" s="132" t="s">
        <v>17</v>
      </c>
      <c r="E14" s="13">
        <f t="shared" si="1"/>
        <v>13501</v>
      </c>
      <c r="F14" s="13">
        <f t="shared" si="0"/>
        <v>15840</v>
      </c>
    </row>
    <row r="15" spans="1:6" ht="17.25" thickBot="1">
      <c r="A15" s="178"/>
      <c r="B15" s="127">
        <v>12</v>
      </c>
      <c r="C15" s="12" t="s">
        <v>273</v>
      </c>
      <c r="D15" s="132" t="s">
        <v>18</v>
      </c>
      <c r="E15" s="13">
        <f t="shared" si="1"/>
        <v>15841</v>
      </c>
      <c r="F15" s="13">
        <f t="shared" si="0"/>
        <v>16500</v>
      </c>
    </row>
    <row r="16" spans="1:6" ht="17.25" thickBot="1">
      <c r="A16" s="178"/>
      <c r="B16" s="127">
        <v>13</v>
      </c>
      <c r="C16" s="12" t="s">
        <v>60</v>
      </c>
      <c r="D16" s="132" t="s">
        <v>19</v>
      </c>
      <c r="E16" s="13">
        <f t="shared" si="1"/>
        <v>16501</v>
      </c>
      <c r="F16" s="13">
        <f t="shared" si="0"/>
        <v>17280</v>
      </c>
    </row>
    <row r="17" spans="1:6" ht="17.25" thickBot="1">
      <c r="A17" s="178"/>
      <c r="B17" s="127">
        <v>14</v>
      </c>
      <c r="C17" s="12" t="s">
        <v>274</v>
      </c>
      <c r="D17" s="132" t="s">
        <v>20</v>
      </c>
      <c r="E17" s="13">
        <f t="shared" si="1"/>
        <v>17281</v>
      </c>
      <c r="F17" s="13">
        <f t="shared" si="0"/>
        <v>17880</v>
      </c>
    </row>
    <row r="18" spans="1:6" ht="17.25" thickBot="1">
      <c r="A18" s="178"/>
      <c r="B18" s="127">
        <v>15</v>
      </c>
      <c r="C18" s="12" t="s">
        <v>275</v>
      </c>
      <c r="D18" s="132" t="s">
        <v>122</v>
      </c>
      <c r="E18" s="13">
        <f t="shared" si="1"/>
        <v>17881</v>
      </c>
      <c r="F18" s="13">
        <f t="shared" si="0"/>
        <v>19047</v>
      </c>
    </row>
    <row r="19" spans="1:6" ht="17.25" thickBot="1">
      <c r="A19" s="178"/>
      <c r="B19" s="127">
        <v>16</v>
      </c>
      <c r="C19" s="12" t="s">
        <v>276</v>
      </c>
      <c r="D19" s="132" t="s">
        <v>277</v>
      </c>
      <c r="E19" s="13">
        <f t="shared" si="1"/>
        <v>19048</v>
      </c>
      <c r="F19" s="13">
        <f t="shared" si="0"/>
        <v>20008</v>
      </c>
    </row>
    <row r="20" spans="1:6" ht="17.25" thickBot="1">
      <c r="A20" s="178"/>
      <c r="B20" s="127">
        <v>17</v>
      </c>
      <c r="C20" s="12" t="s">
        <v>278</v>
      </c>
      <c r="D20" s="132" t="s">
        <v>279</v>
      </c>
      <c r="E20" s="13">
        <f t="shared" si="1"/>
        <v>20009</v>
      </c>
      <c r="F20" s="13">
        <f t="shared" si="0"/>
        <v>21009</v>
      </c>
    </row>
    <row r="21" spans="1:6" ht="17.25" thickBot="1">
      <c r="A21" s="178"/>
      <c r="B21" s="127">
        <v>18</v>
      </c>
      <c r="C21" s="12" t="s">
        <v>337</v>
      </c>
      <c r="D21" s="132" t="s">
        <v>338</v>
      </c>
      <c r="E21" s="13">
        <f t="shared" si="1"/>
        <v>21010</v>
      </c>
      <c r="F21" s="13">
        <f t="shared" si="0"/>
        <v>22000</v>
      </c>
    </row>
    <row r="22" spans="1:6" ht="17.25" thickBot="1">
      <c r="A22" s="178"/>
      <c r="B22" s="127">
        <v>19</v>
      </c>
      <c r="C22" s="12" t="s">
        <v>334</v>
      </c>
      <c r="D22" s="132" t="s">
        <v>21</v>
      </c>
      <c r="E22" s="13">
        <f t="shared" si="1"/>
        <v>22001</v>
      </c>
      <c r="F22" s="13">
        <f t="shared" si="0"/>
        <v>22800</v>
      </c>
    </row>
    <row r="23" spans="1:6" ht="17.25" thickBot="1">
      <c r="A23" s="177" t="s">
        <v>71</v>
      </c>
      <c r="B23" s="127">
        <v>20</v>
      </c>
      <c r="C23" s="12" t="s">
        <v>216</v>
      </c>
      <c r="D23" s="132" t="s">
        <v>22</v>
      </c>
      <c r="E23" s="13">
        <f t="shared" si="1"/>
        <v>22801</v>
      </c>
      <c r="F23" s="13">
        <f t="shared" si="0"/>
        <v>24000</v>
      </c>
    </row>
    <row r="24" spans="1:6" ht="16.5" customHeight="1" thickBot="1">
      <c r="A24" s="178"/>
      <c r="B24" s="127">
        <v>21</v>
      </c>
      <c r="C24" s="12" t="s">
        <v>219</v>
      </c>
      <c r="D24" s="132" t="s">
        <v>23</v>
      </c>
      <c r="E24" s="13">
        <f t="shared" si="1"/>
        <v>24001</v>
      </c>
      <c r="F24" s="13">
        <f t="shared" si="0"/>
        <v>25200</v>
      </c>
    </row>
    <row r="25" spans="1:6" ht="16.5" customHeight="1" thickBot="1">
      <c r="A25" s="178"/>
      <c r="B25" s="127">
        <v>22</v>
      </c>
      <c r="C25" s="12" t="s">
        <v>222</v>
      </c>
      <c r="D25" s="132" t="s">
        <v>24</v>
      </c>
      <c r="E25" s="13">
        <f t="shared" si="1"/>
        <v>25201</v>
      </c>
      <c r="F25" s="13">
        <f t="shared" si="0"/>
        <v>26400</v>
      </c>
    </row>
    <row r="26" spans="1:6" ht="16.5" customHeight="1" thickBot="1">
      <c r="A26" s="178"/>
      <c r="B26" s="127">
        <v>23</v>
      </c>
      <c r="C26" s="12" t="s">
        <v>226</v>
      </c>
      <c r="D26" s="132" t="s">
        <v>25</v>
      </c>
      <c r="E26" s="13">
        <f t="shared" si="1"/>
        <v>26401</v>
      </c>
      <c r="F26" s="13">
        <f t="shared" si="0"/>
        <v>27600</v>
      </c>
    </row>
    <row r="27" spans="1:6" ht="17.25" customHeight="1" thickBot="1">
      <c r="A27" s="179"/>
      <c r="B27" s="127">
        <v>24</v>
      </c>
      <c r="C27" s="12" t="s">
        <v>230</v>
      </c>
      <c r="D27" s="132" t="s">
        <v>26</v>
      </c>
      <c r="E27" s="13">
        <f t="shared" si="1"/>
        <v>27601</v>
      </c>
      <c r="F27" s="13">
        <f t="shared" si="0"/>
        <v>28800</v>
      </c>
    </row>
    <row r="28" spans="1:6" ht="17.25" thickBot="1">
      <c r="A28" s="178" t="s">
        <v>77</v>
      </c>
      <c r="B28" s="127">
        <v>25</v>
      </c>
      <c r="C28" s="12" t="s">
        <v>233</v>
      </c>
      <c r="D28" s="132" t="s">
        <v>27</v>
      </c>
      <c r="E28" s="13">
        <f t="shared" si="1"/>
        <v>28801</v>
      </c>
      <c r="F28" s="13">
        <f t="shared" si="0"/>
        <v>30300</v>
      </c>
    </row>
    <row r="29" spans="1:6" ht="17.25" thickBot="1">
      <c r="A29" s="178"/>
      <c r="B29" s="127">
        <v>26</v>
      </c>
      <c r="C29" s="12" t="s">
        <v>236</v>
      </c>
      <c r="D29" s="132" t="s">
        <v>28</v>
      </c>
      <c r="E29" s="13">
        <f t="shared" si="1"/>
        <v>30301</v>
      </c>
      <c r="F29" s="13">
        <f t="shared" si="0"/>
        <v>31800</v>
      </c>
    </row>
    <row r="30" spans="1:6" ht="17.25" thickBot="1">
      <c r="A30" s="178"/>
      <c r="B30" s="127">
        <v>27</v>
      </c>
      <c r="C30" s="12" t="s">
        <v>239</v>
      </c>
      <c r="D30" s="132" t="s">
        <v>29</v>
      </c>
      <c r="E30" s="13">
        <f t="shared" si="1"/>
        <v>31801</v>
      </c>
      <c r="F30" s="13">
        <f t="shared" si="0"/>
        <v>33300</v>
      </c>
    </row>
    <row r="31" spans="1:6" ht="16.899999999999999" customHeight="1" thickBot="1">
      <c r="A31" s="178"/>
      <c r="B31" s="127">
        <v>28</v>
      </c>
      <c r="C31" s="12" t="s">
        <v>242</v>
      </c>
      <c r="D31" s="132" t="s">
        <v>30</v>
      </c>
      <c r="E31" s="13">
        <f t="shared" si="1"/>
        <v>33301</v>
      </c>
      <c r="F31" s="13">
        <f t="shared" si="0"/>
        <v>34800</v>
      </c>
    </row>
    <row r="32" spans="1:6" ht="17.25" thickBot="1">
      <c r="A32" s="178"/>
      <c r="B32" s="127">
        <v>29</v>
      </c>
      <c r="C32" s="12" t="s">
        <v>245</v>
      </c>
      <c r="D32" s="132" t="s">
        <v>31</v>
      </c>
      <c r="E32" s="13">
        <f t="shared" si="1"/>
        <v>34801</v>
      </c>
      <c r="F32" s="13">
        <f t="shared" si="0"/>
        <v>36300</v>
      </c>
    </row>
    <row r="33" spans="1:6" ht="17.25" thickBot="1">
      <c r="A33" s="177" t="s">
        <v>80</v>
      </c>
      <c r="B33" s="127">
        <v>30</v>
      </c>
      <c r="C33" s="12" t="s">
        <v>248</v>
      </c>
      <c r="D33" s="132" t="s">
        <v>32</v>
      </c>
      <c r="E33" s="13">
        <f t="shared" si="1"/>
        <v>36301</v>
      </c>
      <c r="F33" s="13">
        <f t="shared" si="0"/>
        <v>38200</v>
      </c>
    </row>
    <row r="34" spans="1:6" ht="17.25" thickBot="1">
      <c r="A34" s="178"/>
      <c r="B34" s="127">
        <v>31</v>
      </c>
      <c r="C34" s="12" t="s">
        <v>251</v>
      </c>
      <c r="D34" s="132" t="s">
        <v>33</v>
      </c>
      <c r="E34" s="13">
        <f t="shared" si="1"/>
        <v>38201</v>
      </c>
      <c r="F34" s="13">
        <f t="shared" si="0"/>
        <v>40100</v>
      </c>
    </row>
    <row r="35" spans="1:6" ht="17.25" thickBot="1">
      <c r="A35" s="178"/>
      <c r="B35" s="127">
        <v>32</v>
      </c>
      <c r="C35" s="12" t="s">
        <v>254</v>
      </c>
      <c r="D35" s="132" t="s">
        <v>34</v>
      </c>
      <c r="E35" s="13">
        <f t="shared" si="1"/>
        <v>40101</v>
      </c>
      <c r="F35" s="13">
        <f t="shared" si="0"/>
        <v>42000</v>
      </c>
    </row>
    <row r="36" spans="1:6" ht="17.25" thickBot="1">
      <c r="A36" s="178"/>
      <c r="B36" s="127">
        <v>33</v>
      </c>
      <c r="C36" s="12" t="s">
        <v>257</v>
      </c>
      <c r="D36" s="132" t="s">
        <v>35</v>
      </c>
      <c r="E36" s="13">
        <f t="shared" si="1"/>
        <v>42001</v>
      </c>
      <c r="F36" s="13">
        <f t="shared" si="0"/>
        <v>43900</v>
      </c>
    </row>
    <row r="37" spans="1:6" ht="17.25" thickBot="1">
      <c r="A37" s="178"/>
      <c r="B37" s="133">
        <v>34</v>
      </c>
      <c r="C37" s="130" t="s">
        <v>280</v>
      </c>
      <c r="D37" s="134" t="s">
        <v>36</v>
      </c>
      <c r="E37" s="13">
        <f t="shared" si="1"/>
        <v>43901</v>
      </c>
      <c r="F37" s="13">
        <f t="shared" si="0"/>
        <v>45800</v>
      </c>
    </row>
    <row r="38" spans="1:6" ht="18" thickTop="1" thickBot="1">
      <c r="A38" s="177" t="s">
        <v>42</v>
      </c>
      <c r="B38" s="2">
        <v>35</v>
      </c>
      <c r="C38" s="3" t="s">
        <v>281</v>
      </c>
      <c r="D38" s="135" t="s">
        <v>43</v>
      </c>
      <c r="E38" s="13">
        <f t="shared" si="1"/>
        <v>45801</v>
      </c>
      <c r="F38" s="13">
        <f t="shared" si="0"/>
        <v>48200</v>
      </c>
    </row>
    <row r="39" spans="1:6" ht="17.25" thickBot="1">
      <c r="A39" s="178"/>
      <c r="B39" s="127">
        <v>36</v>
      </c>
      <c r="C39" s="12" t="s">
        <v>282</v>
      </c>
      <c r="D39" s="136" t="s">
        <v>44</v>
      </c>
      <c r="E39" s="13">
        <f t="shared" si="1"/>
        <v>48201</v>
      </c>
      <c r="F39" s="13">
        <f t="shared" si="0"/>
        <v>50600</v>
      </c>
    </row>
    <row r="40" spans="1:6" ht="17.25" thickBot="1">
      <c r="A40" s="178"/>
      <c r="B40" s="127">
        <v>37</v>
      </c>
      <c r="C40" s="12" t="s">
        <v>283</v>
      </c>
      <c r="D40" s="136" t="s">
        <v>45</v>
      </c>
      <c r="E40" s="13">
        <f t="shared" si="1"/>
        <v>50601</v>
      </c>
      <c r="F40" s="13">
        <f t="shared" si="0"/>
        <v>53000</v>
      </c>
    </row>
    <row r="41" spans="1:6" ht="17.25" thickBot="1">
      <c r="A41" s="178"/>
      <c r="B41" s="127">
        <v>38</v>
      </c>
      <c r="C41" s="12" t="s">
        <v>284</v>
      </c>
      <c r="D41" s="136" t="s">
        <v>46</v>
      </c>
      <c r="E41" s="13">
        <f t="shared" si="1"/>
        <v>53001</v>
      </c>
      <c r="F41" s="13">
        <f t="shared" si="0"/>
        <v>55400</v>
      </c>
    </row>
    <row r="42" spans="1:6" ht="17.25" thickBot="1">
      <c r="A42" s="178"/>
      <c r="B42" s="127">
        <v>39</v>
      </c>
      <c r="C42" s="12" t="s">
        <v>285</v>
      </c>
      <c r="D42" s="136" t="s">
        <v>47</v>
      </c>
      <c r="E42" s="13">
        <f t="shared" si="1"/>
        <v>55401</v>
      </c>
      <c r="F42" s="13">
        <f t="shared" si="0"/>
        <v>57800</v>
      </c>
    </row>
    <row r="43" spans="1:6" ht="17.25" thickBot="1">
      <c r="A43" s="177" t="s">
        <v>49</v>
      </c>
      <c r="B43" s="127">
        <v>40</v>
      </c>
      <c r="C43" s="12" t="s">
        <v>286</v>
      </c>
      <c r="D43" s="136" t="s">
        <v>50</v>
      </c>
      <c r="E43" s="13">
        <f t="shared" si="1"/>
        <v>57801</v>
      </c>
      <c r="F43" s="13">
        <f t="shared" si="0"/>
        <v>60800</v>
      </c>
    </row>
    <row r="44" spans="1:6" ht="17.25" thickBot="1">
      <c r="A44" s="178"/>
      <c r="B44" s="127">
        <v>41</v>
      </c>
      <c r="C44" s="12" t="s">
        <v>287</v>
      </c>
      <c r="D44" s="136" t="s">
        <v>51</v>
      </c>
      <c r="E44" s="13">
        <f t="shared" si="1"/>
        <v>60801</v>
      </c>
      <c r="F44" s="13">
        <f t="shared" si="0"/>
        <v>63800</v>
      </c>
    </row>
    <row r="45" spans="1:6" ht="17.25" thickBot="1">
      <c r="A45" s="178"/>
      <c r="B45" s="127">
        <v>42</v>
      </c>
      <c r="C45" s="12" t="s">
        <v>288</v>
      </c>
      <c r="D45" s="136" t="s">
        <v>52</v>
      </c>
      <c r="E45" s="13">
        <f t="shared" si="1"/>
        <v>63801</v>
      </c>
      <c r="F45" s="13">
        <f t="shared" si="0"/>
        <v>66800</v>
      </c>
    </row>
    <row r="46" spans="1:6" ht="17.25" thickBot="1">
      <c r="A46" s="178"/>
      <c r="B46" s="127">
        <v>43</v>
      </c>
      <c r="C46" s="12" t="s">
        <v>289</v>
      </c>
      <c r="D46" s="136" t="s">
        <v>54</v>
      </c>
      <c r="E46" s="13">
        <f t="shared" si="1"/>
        <v>66801</v>
      </c>
      <c r="F46" s="13">
        <f t="shared" si="0"/>
        <v>69800</v>
      </c>
    </row>
    <row r="47" spans="1:6" ht="17.25" thickBot="1">
      <c r="A47" s="178"/>
      <c r="B47" s="127">
        <v>44</v>
      </c>
      <c r="C47" s="12" t="s">
        <v>290</v>
      </c>
      <c r="D47" s="136" t="s">
        <v>55</v>
      </c>
      <c r="E47" s="13">
        <f t="shared" si="1"/>
        <v>69801</v>
      </c>
      <c r="F47" s="13">
        <f t="shared" si="0"/>
        <v>72800</v>
      </c>
    </row>
    <row r="48" spans="1:6" ht="17.25" thickBot="1">
      <c r="A48" s="177" t="s">
        <v>57</v>
      </c>
      <c r="B48" s="127">
        <v>45</v>
      </c>
      <c r="C48" s="12" t="s">
        <v>291</v>
      </c>
      <c r="D48" s="136" t="s">
        <v>58</v>
      </c>
      <c r="E48" s="13">
        <f t="shared" si="1"/>
        <v>72801</v>
      </c>
      <c r="F48" s="13">
        <f t="shared" si="0"/>
        <v>76500</v>
      </c>
    </row>
    <row r="49" spans="1:6" ht="17.25" thickBot="1">
      <c r="A49" s="178"/>
      <c r="B49" s="127">
        <v>46</v>
      </c>
      <c r="C49" s="12" t="s">
        <v>292</v>
      </c>
      <c r="D49" s="136" t="s">
        <v>59</v>
      </c>
      <c r="E49" s="13">
        <f t="shared" si="1"/>
        <v>76501</v>
      </c>
      <c r="F49" s="13">
        <f t="shared" si="0"/>
        <v>80200</v>
      </c>
    </row>
    <row r="50" spans="1:6" ht="17.25" thickBot="1">
      <c r="A50" s="178"/>
      <c r="B50" s="127">
        <v>47</v>
      </c>
      <c r="C50" s="12" t="s">
        <v>293</v>
      </c>
      <c r="D50" s="136" t="s">
        <v>61</v>
      </c>
      <c r="E50" s="13">
        <f t="shared" si="1"/>
        <v>80201</v>
      </c>
      <c r="F50" s="13">
        <f t="shared" si="0"/>
        <v>83900</v>
      </c>
    </row>
    <row r="51" spans="1:6" ht="17.25" thickBot="1">
      <c r="A51" s="178"/>
      <c r="B51" s="127">
        <v>48</v>
      </c>
      <c r="C51" s="12" t="s">
        <v>294</v>
      </c>
      <c r="D51" s="136" t="s">
        <v>62</v>
      </c>
      <c r="E51" s="13">
        <f t="shared" si="1"/>
        <v>83901</v>
      </c>
      <c r="F51" s="13">
        <f t="shared" si="0"/>
        <v>87600</v>
      </c>
    </row>
    <row r="52" spans="1:6" ht="17.25" thickBot="1">
      <c r="A52" s="177" t="s">
        <v>63</v>
      </c>
      <c r="B52" s="127">
        <v>49</v>
      </c>
      <c r="C52" s="12" t="s">
        <v>295</v>
      </c>
      <c r="D52" s="136" t="s">
        <v>64</v>
      </c>
      <c r="E52" s="13">
        <f t="shared" si="1"/>
        <v>87601</v>
      </c>
      <c r="F52" s="13">
        <f t="shared" si="0"/>
        <v>92100</v>
      </c>
    </row>
    <row r="53" spans="1:6" ht="17.25" thickBot="1">
      <c r="A53" s="178"/>
      <c r="B53" s="127">
        <v>50</v>
      </c>
      <c r="C53" s="12" t="s">
        <v>296</v>
      </c>
      <c r="D53" s="136" t="s">
        <v>65</v>
      </c>
      <c r="E53" s="13">
        <f t="shared" si="1"/>
        <v>92101</v>
      </c>
      <c r="F53" s="13">
        <f t="shared" si="0"/>
        <v>96600</v>
      </c>
    </row>
    <row r="54" spans="1:6" ht="17.25" thickBot="1">
      <c r="A54" s="178"/>
      <c r="B54" s="127">
        <v>51</v>
      </c>
      <c r="C54" s="12" t="s">
        <v>297</v>
      </c>
      <c r="D54" s="136" t="s">
        <v>66</v>
      </c>
      <c r="E54" s="13">
        <f t="shared" si="1"/>
        <v>96601</v>
      </c>
      <c r="F54" s="13">
        <f t="shared" si="0"/>
        <v>101100</v>
      </c>
    </row>
    <row r="55" spans="1:6" ht="17.25" thickBot="1">
      <c r="A55" s="178"/>
      <c r="B55" s="127">
        <v>52</v>
      </c>
      <c r="C55" s="12" t="s">
        <v>298</v>
      </c>
      <c r="D55" s="136" t="s">
        <v>67</v>
      </c>
      <c r="E55" s="13">
        <f t="shared" si="1"/>
        <v>101101</v>
      </c>
      <c r="F55" s="13">
        <f t="shared" si="0"/>
        <v>105600</v>
      </c>
    </row>
    <row r="56" spans="1:6" ht="17.25" thickBot="1">
      <c r="A56" s="178"/>
      <c r="B56" s="127">
        <v>53</v>
      </c>
      <c r="C56" s="12" t="s">
        <v>299</v>
      </c>
      <c r="D56" s="136" t="s">
        <v>68</v>
      </c>
      <c r="E56" s="13">
        <f t="shared" si="1"/>
        <v>105601</v>
      </c>
      <c r="F56" s="13">
        <f t="shared" si="0"/>
        <v>110100</v>
      </c>
    </row>
    <row r="57" spans="1:6" ht="17.25" thickBot="1">
      <c r="A57" s="177" t="s">
        <v>69</v>
      </c>
      <c r="B57" s="127">
        <v>54</v>
      </c>
      <c r="C57" s="12" t="s">
        <v>300</v>
      </c>
      <c r="D57" s="136" t="s">
        <v>70</v>
      </c>
      <c r="E57" s="13">
        <f t="shared" si="1"/>
        <v>110101</v>
      </c>
      <c r="F57" s="13">
        <f t="shared" si="0"/>
        <v>115500</v>
      </c>
    </row>
    <row r="58" spans="1:6" ht="17.25" thickBot="1">
      <c r="A58" s="178"/>
      <c r="B58" s="127">
        <v>55</v>
      </c>
      <c r="C58" s="12" t="s">
        <v>301</v>
      </c>
      <c r="D58" s="136" t="s">
        <v>72</v>
      </c>
      <c r="E58" s="13">
        <f t="shared" si="1"/>
        <v>115501</v>
      </c>
      <c r="F58" s="13">
        <f t="shared" si="0"/>
        <v>120900</v>
      </c>
    </row>
    <row r="59" spans="1:6" ht="17.25" thickBot="1">
      <c r="A59" s="178"/>
      <c r="B59" s="127">
        <v>56</v>
      </c>
      <c r="C59" s="12" t="s">
        <v>302</v>
      </c>
      <c r="D59" s="136" t="s">
        <v>73</v>
      </c>
      <c r="E59" s="13">
        <f t="shared" si="1"/>
        <v>120901</v>
      </c>
      <c r="F59" s="13">
        <f t="shared" si="0"/>
        <v>126300</v>
      </c>
    </row>
    <row r="60" spans="1:6" ht="17.25" thickBot="1">
      <c r="A60" s="178"/>
      <c r="B60" s="127">
        <v>57</v>
      </c>
      <c r="C60" s="12" t="s">
        <v>303</v>
      </c>
      <c r="D60" s="136" t="s">
        <v>74</v>
      </c>
      <c r="E60" s="13">
        <f t="shared" si="1"/>
        <v>126301</v>
      </c>
      <c r="F60" s="13">
        <f t="shared" si="0"/>
        <v>131700</v>
      </c>
    </row>
    <row r="61" spans="1:6" ht="17.25" thickBot="1">
      <c r="A61" s="178"/>
      <c r="B61" s="127">
        <v>58</v>
      </c>
      <c r="C61" s="12" t="s">
        <v>304</v>
      </c>
      <c r="D61" s="136" t="s">
        <v>75</v>
      </c>
      <c r="E61" s="13">
        <f t="shared" si="1"/>
        <v>131701</v>
      </c>
      <c r="F61" s="13">
        <f t="shared" si="0"/>
        <v>137100</v>
      </c>
    </row>
    <row r="62" spans="1:6" ht="17.25" thickBot="1">
      <c r="A62" s="178"/>
      <c r="B62" s="127">
        <v>59</v>
      </c>
      <c r="C62" s="12" t="s">
        <v>305</v>
      </c>
      <c r="D62" s="136" t="s">
        <v>76</v>
      </c>
      <c r="E62" s="13">
        <f t="shared" si="1"/>
        <v>137101</v>
      </c>
      <c r="F62" s="13">
        <f t="shared" si="0"/>
        <v>142500</v>
      </c>
    </row>
    <row r="63" spans="1:6" ht="17.25" thickBot="1">
      <c r="A63" s="178"/>
      <c r="B63" s="127">
        <v>60</v>
      </c>
      <c r="C63" s="12" t="s">
        <v>306</v>
      </c>
      <c r="D63" s="136" t="s">
        <v>78</v>
      </c>
      <c r="E63" s="13">
        <f t="shared" si="1"/>
        <v>142501</v>
      </c>
      <c r="F63" s="13">
        <f t="shared" si="0"/>
        <v>147900</v>
      </c>
    </row>
    <row r="64" spans="1:6" ht="17.25" thickBot="1">
      <c r="A64" s="179"/>
      <c r="B64" s="127">
        <v>61</v>
      </c>
      <c r="C64" s="12" t="s">
        <v>307</v>
      </c>
      <c r="D64" s="136" t="s">
        <v>79</v>
      </c>
      <c r="E64" s="13">
        <f t="shared" si="1"/>
        <v>147901</v>
      </c>
      <c r="F64" s="13">
        <f t="shared" si="0"/>
        <v>150000</v>
      </c>
    </row>
    <row r="65" spans="1:4" ht="148.5" customHeight="1" thickBot="1">
      <c r="A65" s="180" t="s">
        <v>136</v>
      </c>
      <c r="B65" s="181"/>
      <c r="C65" s="181"/>
      <c r="D65" s="182"/>
    </row>
  </sheetData>
  <mergeCells count="14">
    <mergeCell ref="A23:A27"/>
    <mergeCell ref="A28:A32"/>
    <mergeCell ref="A33:A37"/>
    <mergeCell ref="A65:D65"/>
    <mergeCell ref="A38:A42"/>
    <mergeCell ref="A43:A47"/>
    <mergeCell ref="A48:A51"/>
    <mergeCell ref="A52:A56"/>
    <mergeCell ref="A57:A64"/>
    <mergeCell ref="A2:D2"/>
    <mergeCell ref="A1:D1"/>
    <mergeCell ref="A4:A8"/>
    <mergeCell ref="A9:A13"/>
    <mergeCell ref="A14:A22"/>
  </mergeCells>
  <phoneticPr fontId="2" type="noConversion"/>
  <printOptions horizontalCentered="1"/>
  <pageMargins left="0.74803149606299213" right="0.74803149606299213"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工作表4"/>
  <dimension ref="A1:G56"/>
  <sheetViews>
    <sheetView zoomScaleNormal="100" workbookViewId="0">
      <selection activeCell="E55" sqref="E55"/>
    </sheetView>
  </sheetViews>
  <sheetFormatPr defaultColWidth="9" defaultRowHeight="16.5"/>
  <cols>
    <col min="1" max="1" width="11.875" style="13" customWidth="1"/>
    <col min="2" max="2" width="12.375" style="13" customWidth="1"/>
    <col min="3" max="4" width="12.625" style="13" customWidth="1"/>
    <col min="5" max="5" width="16.125" style="13" bestFit="1" customWidth="1"/>
    <col min="6" max="6" width="14.125" style="13" customWidth="1"/>
    <col min="7" max="16384" width="9" style="13"/>
  </cols>
  <sheetData>
    <row r="1" spans="1:7" ht="25.5">
      <c r="A1" s="15"/>
      <c r="B1" s="16" t="s">
        <v>313</v>
      </c>
      <c r="C1" s="15"/>
      <c r="D1" s="15"/>
      <c r="E1" s="17"/>
      <c r="F1" s="17"/>
      <c r="G1" s="15"/>
    </row>
    <row r="2" spans="1:7" ht="17.25" thickBot="1">
      <c r="A2" s="15"/>
      <c r="B2" s="18" t="s">
        <v>339</v>
      </c>
      <c r="C2" s="15"/>
      <c r="D2" s="15"/>
      <c r="E2" s="19"/>
      <c r="F2" s="17"/>
      <c r="G2" s="15"/>
    </row>
    <row r="3" spans="1:7" ht="22.5" customHeight="1">
      <c r="A3" s="15"/>
      <c r="B3" s="191" t="s">
        <v>123</v>
      </c>
      <c r="C3" s="193" t="s">
        <v>137</v>
      </c>
      <c r="D3" s="199" t="s">
        <v>187</v>
      </c>
      <c r="E3" s="195" t="s">
        <v>124</v>
      </c>
      <c r="F3" s="197" t="s">
        <v>125</v>
      </c>
      <c r="G3" s="15"/>
    </row>
    <row r="4" spans="1:7" ht="48" customHeight="1">
      <c r="A4" s="15"/>
      <c r="B4" s="192"/>
      <c r="C4" s="194"/>
      <c r="D4" s="200"/>
      <c r="E4" s="196"/>
      <c r="F4" s="198"/>
      <c r="G4" s="15"/>
    </row>
    <row r="5" spans="1:7" ht="16.5" customHeight="1">
      <c r="A5" s="20">
        <v>1</v>
      </c>
      <c r="B5" s="21">
        <v>1</v>
      </c>
      <c r="C5" s="22">
        <v>22000</v>
      </c>
      <c r="D5" s="73">
        <f>+ROUND(C5*0.0469*0.3,0)</f>
        <v>310</v>
      </c>
      <c r="E5" s="23" t="s">
        <v>340</v>
      </c>
      <c r="F5" s="246" t="s">
        <v>341</v>
      </c>
      <c r="G5" s="15"/>
    </row>
    <row r="6" spans="1:7">
      <c r="A6" s="24">
        <f>C5+1</f>
        <v>22001</v>
      </c>
      <c r="B6" s="21">
        <f>+B5+1</f>
        <v>2</v>
      </c>
      <c r="C6" s="25">
        <v>22800</v>
      </c>
      <c r="D6" s="73">
        <f t="shared" ref="D6:D53" si="0">+ROUND(C6*0.0469*0.3,0)</f>
        <v>321</v>
      </c>
      <c r="E6" s="26" t="s">
        <v>314</v>
      </c>
      <c r="F6" s="247"/>
      <c r="G6" s="15"/>
    </row>
    <row r="7" spans="1:7" ht="16.5" customHeight="1">
      <c r="A7" s="24">
        <f t="shared" ref="A7:A53" si="1">C6+1</f>
        <v>22801</v>
      </c>
      <c r="B7" s="21">
        <f t="shared" ref="B7:B53" si="2">+B6+1</f>
        <v>3</v>
      </c>
      <c r="C7" s="22">
        <v>24000</v>
      </c>
      <c r="D7" s="67">
        <f t="shared" si="0"/>
        <v>338</v>
      </c>
      <c r="E7" s="23" t="s">
        <v>138</v>
      </c>
      <c r="F7" s="186" t="s">
        <v>129</v>
      </c>
      <c r="G7" s="15"/>
    </row>
    <row r="8" spans="1:7" ht="16.5" customHeight="1">
      <c r="A8" s="24">
        <f t="shared" si="1"/>
        <v>24001</v>
      </c>
      <c r="B8" s="21">
        <f t="shared" si="2"/>
        <v>4</v>
      </c>
      <c r="C8" s="22">
        <v>25200</v>
      </c>
      <c r="D8" s="73">
        <f t="shared" si="0"/>
        <v>355</v>
      </c>
      <c r="E8" s="23" t="s">
        <v>139</v>
      </c>
      <c r="F8" s="187"/>
      <c r="G8" s="15"/>
    </row>
    <row r="9" spans="1:7" ht="16.5" customHeight="1">
      <c r="A9" s="24">
        <f t="shared" si="1"/>
        <v>25201</v>
      </c>
      <c r="B9" s="21">
        <f t="shared" si="2"/>
        <v>5</v>
      </c>
      <c r="C9" s="22">
        <v>26400</v>
      </c>
      <c r="D9" s="73">
        <f t="shared" si="0"/>
        <v>371</v>
      </c>
      <c r="E9" s="23" t="s">
        <v>140</v>
      </c>
      <c r="F9" s="187"/>
      <c r="G9" s="15"/>
    </row>
    <row r="10" spans="1:7" ht="16.5" customHeight="1">
      <c r="A10" s="24">
        <f t="shared" si="1"/>
        <v>26401</v>
      </c>
      <c r="B10" s="21">
        <f t="shared" si="2"/>
        <v>6</v>
      </c>
      <c r="C10" s="22">
        <v>27600</v>
      </c>
      <c r="D10" s="73">
        <f t="shared" si="0"/>
        <v>388</v>
      </c>
      <c r="E10" s="23" t="s">
        <v>141</v>
      </c>
      <c r="F10" s="187"/>
      <c r="G10" s="15"/>
    </row>
    <row r="11" spans="1:7" ht="16.5" customHeight="1">
      <c r="A11" s="24">
        <f t="shared" si="1"/>
        <v>27601</v>
      </c>
      <c r="B11" s="21">
        <f t="shared" si="2"/>
        <v>7</v>
      </c>
      <c r="C11" s="25">
        <v>28800</v>
      </c>
      <c r="D11" s="68">
        <f t="shared" si="0"/>
        <v>405</v>
      </c>
      <c r="E11" s="26" t="s">
        <v>142</v>
      </c>
      <c r="F11" s="188"/>
      <c r="G11" s="15"/>
    </row>
    <row r="12" spans="1:7" ht="16.5" customHeight="1">
      <c r="A12" s="24">
        <f t="shared" si="1"/>
        <v>28801</v>
      </c>
      <c r="B12" s="21">
        <f t="shared" si="2"/>
        <v>8</v>
      </c>
      <c r="C12" s="22">
        <v>30300</v>
      </c>
      <c r="D12" s="67">
        <f t="shared" si="0"/>
        <v>426</v>
      </c>
      <c r="E12" s="23" t="s">
        <v>143</v>
      </c>
      <c r="F12" s="186" t="s">
        <v>130</v>
      </c>
      <c r="G12" s="15"/>
    </row>
    <row r="13" spans="1:7" ht="16.5" customHeight="1">
      <c r="A13" s="24">
        <f t="shared" si="1"/>
        <v>30301</v>
      </c>
      <c r="B13" s="21">
        <f t="shared" si="2"/>
        <v>9</v>
      </c>
      <c r="C13" s="22">
        <v>31800</v>
      </c>
      <c r="D13" s="73">
        <f t="shared" si="0"/>
        <v>447</v>
      </c>
      <c r="E13" s="23" t="s">
        <v>144</v>
      </c>
      <c r="F13" s="187"/>
      <c r="G13" s="15"/>
    </row>
    <row r="14" spans="1:7" ht="16.5" customHeight="1">
      <c r="A14" s="24">
        <f t="shared" si="1"/>
        <v>31801</v>
      </c>
      <c r="B14" s="21">
        <f t="shared" si="2"/>
        <v>10</v>
      </c>
      <c r="C14" s="22">
        <v>33300</v>
      </c>
      <c r="D14" s="73">
        <f t="shared" si="0"/>
        <v>469</v>
      </c>
      <c r="E14" s="23" t="s">
        <v>145</v>
      </c>
      <c r="F14" s="187"/>
      <c r="G14" s="15"/>
    </row>
    <row r="15" spans="1:7">
      <c r="A15" s="24">
        <f t="shared" si="1"/>
        <v>33301</v>
      </c>
      <c r="B15" s="21">
        <f t="shared" si="2"/>
        <v>11</v>
      </c>
      <c r="C15" s="22">
        <v>34800</v>
      </c>
      <c r="D15" s="73">
        <f t="shared" si="0"/>
        <v>490</v>
      </c>
      <c r="E15" s="23" t="s">
        <v>146</v>
      </c>
      <c r="F15" s="187"/>
      <c r="G15" s="15"/>
    </row>
    <row r="16" spans="1:7">
      <c r="A16" s="24">
        <f t="shared" si="1"/>
        <v>34801</v>
      </c>
      <c r="B16" s="21">
        <f t="shared" si="2"/>
        <v>12</v>
      </c>
      <c r="C16" s="25">
        <v>36300</v>
      </c>
      <c r="D16" s="68">
        <f t="shared" si="0"/>
        <v>511</v>
      </c>
      <c r="E16" s="26" t="s">
        <v>147</v>
      </c>
      <c r="F16" s="188"/>
      <c r="G16" s="15"/>
    </row>
    <row r="17" spans="1:7">
      <c r="A17" s="24">
        <f t="shared" si="1"/>
        <v>36301</v>
      </c>
      <c r="B17" s="21">
        <f t="shared" si="2"/>
        <v>13</v>
      </c>
      <c r="C17" s="22">
        <v>38200</v>
      </c>
      <c r="D17" s="67">
        <f t="shared" si="0"/>
        <v>537</v>
      </c>
      <c r="E17" s="23" t="s">
        <v>148</v>
      </c>
      <c r="F17" s="186" t="s">
        <v>131</v>
      </c>
      <c r="G17" s="15"/>
    </row>
    <row r="18" spans="1:7">
      <c r="A18" s="24">
        <f t="shared" si="1"/>
        <v>38201</v>
      </c>
      <c r="B18" s="21">
        <f t="shared" si="2"/>
        <v>14</v>
      </c>
      <c r="C18" s="22">
        <v>40100</v>
      </c>
      <c r="D18" s="73">
        <f t="shared" si="0"/>
        <v>564</v>
      </c>
      <c r="E18" s="23" t="s">
        <v>181</v>
      </c>
      <c r="F18" s="187"/>
      <c r="G18" s="15"/>
    </row>
    <row r="19" spans="1:7">
      <c r="A19" s="24">
        <f t="shared" si="1"/>
        <v>40101</v>
      </c>
      <c r="B19" s="21">
        <f t="shared" si="2"/>
        <v>15</v>
      </c>
      <c r="C19" s="22">
        <v>42000</v>
      </c>
      <c r="D19" s="73">
        <f t="shared" si="0"/>
        <v>591</v>
      </c>
      <c r="E19" s="23" t="s">
        <v>149</v>
      </c>
      <c r="F19" s="187"/>
      <c r="G19" s="15"/>
    </row>
    <row r="20" spans="1:7">
      <c r="A20" s="24">
        <f t="shared" si="1"/>
        <v>42001</v>
      </c>
      <c r="B20" s="21">
        <f t="shared" si="2"/>
        <v>16</v>
      </c>
      <c r="C20" s="22">
        <v>43900</v>
      </c>
      <c r="D20" s="73">
        <f t="shared" si="0"/>
        <v>618</v>
      </c>
      <c r="E20" s="23" t="s">
        <v>150</v>
      </c>
      <c r="F20" s="187"/>
      <c r="G20" s="15"/>
    </row>
    <row r="21" spans="1:7">
      <c r="A21" s="24">
        <f t="shared" si="1"/>
        <v>43901</v>
      </c>
      <c r="B21" s="21">
        <f t="shared" si="2"/>
        <v>17</v>
      </c>
      <c r="C21" s="25">
        <v>45800</v>
      </c>
      <c r="D21" s="68">
        <f t="shared" si="0"/>
        <v>644</v>
      </c>
      <c r="E21" s="26" t="s">
        <v>151</v>
      </c>
      <c r="F21" s="188"/>
      <c r="G21" s="15"/>
    </row>
    <row r="22" spans="1:7">
      <c r="A22" s="24">
        <f t="shared" si="1"/>
        <v>45801</v>
      </c>
      <c r="B22" s="21">
        <f t="shared" si="2"/>
        <v>18</v>
      </c>
      <c r="C22" s="22">
        <v>48200</v>
      </c>
      <c r="D22" s="67">
        <f t="shared" si="0"/>
        <v>678</v>
      </c>
      <c r="E22" s="23" t="s">
        <v>152</v>
      </c>
      <c r="F22" s="186" t="s">
        <v>132</v>
      </c>
      <c r="G22" s="15"/>
    </row>
    <row r="23" spans="1:7">
      <c r="A23" s="24">
        <f t="shared" si="1"/>
        <v>48201</v>
      </c>
      <c r="B23" s="21">
        <f t="shared" si="2"/>
        <v>19</v>
      </c>
      <c r="C23" s="22">
        <v>50600</v>
      </c>
      <c r="D23" s="73">
        <f t="shared" si="0"/>
        <v>712</v>
      </c>
      <c r="E23" s="23" t="s">
        <v>153</v>
      </c>
      <c r="F23" s="187"/>
      <c r="G23" s="15"/>
    </row>
    <row r="24" spans="1:7">
      <c r="A24" s="24">
        <f t="shared" si="1"/>
        <v>50601</v>
      </c>
      <c r="B24" s="21">
        <f t="shared" si="2"/>
        <v>20</v>
      </c>
      <c r="C24" s="22">
        <v>53000</v>
      </c>
      <c r="D24" s="73">
        <f t="shared" si="0"/>
        <v>746</v>
      </c>
      <c r="E24" s="23" t="s">
        <v>154</v>
      </c>
      <c r="F24" s="187"/>
      <c r="G24" s="15"/>
    </row>
    <row r="25" spans="1:7">
      <c r="A25" s="24">
        <f t="shared" si="1"/>
        <v>53001</v>
      </c>
      <c r="B25" s="21">
        <f t="shared" si="2"/>
        <v>21</v>
      </c>
      <c r="C25" s="22">
        <v>55400</v>
      </c>
      <c r="D25" s="73">
        <f t="shared" si="0"/>
        <v>779</v>
      </c>
      <c r="E25" s="23" t="s">
        <v>155</v>
      </c>
      <c r="F25" s="187"/>
      <c r="G25" s="15"/>
    </row>
    <row r="26" spans="1:7">
      <c r="A26" s="24">
        <f t="shared" si="1"/>
        <v>55401</v>
      </c>
      <c r="B26" s="21">
        <f t="shared" si="2"/>
        <v>22</v>
      </c>
      <c r="C26" s="25">
        <v>57800</v>
      </c>
      <c r="D26" s="68">
        <f t="shared" si="0"/>
        <v>813</v>
      </c>
      <c r="E26" s="26" t="s">
        <v>156</v>
      </c>
      <c r="F26" s="188"/>
      <c r="G26" s="15"/>
    </row>
    <row r="27" spans="1:7">
      <c r="A27" s="24">
        <f t="shared" si="1"/>
        <v>57801</v>
      </c>
      <c r="B27" s="21">
        <f t="shared" si="2"/>
        <v>23</v>
      </c>
      <c r="C27" s="22">
        <v>60800</v>
      </c>
      <c r="D27" s="67">
        <f t="shared" si="0"/>
        <v>855</v>
      </c>
      <c r="E27" s="23" t="s">
        <v>157</v>
      </c>
      <c r="F27" s="186" t="s">
        <v>133</v>
      </c>
      <c r="G27" s="15"/>
    </row>
    <row r="28" spans="1:7">
      <c r="A28" s="24">
        <f t="shared" si="1"/>
        <v>60801</v>
      </c>
      <c r="B28" s="21">
        <f t="shared" si="2"/>
        <v>24</v>
      </c>
      <c r="C28" s="22">
        <v>63800</v>
      </c>
      <c r="D28" s="73">
        <f t="shared" si="0"/>
        <v>898</v>
      </c>
      <c r="E28" s="23" t="s">
        <v>158</v>
      </c>
      <c r="F28" s="187"/>
      <c r="G28" s="15"/>
    </row>
    <row r="29" spans="1:7">
      <c r="A29" s="24">
        <f t="shared" si="1"/>
        <v>63801</v>
      </c>
      <c r="B29" s="21">
        <f t="shared" si="2"/>
        <v>25</v>
      </c>
      <c r="C29" s="22">
        <v>66800</v>
      </c>
      <c r="D29" s="73">
        <f t="shared" si="0"/>
        <v>940</v>
      </c>
      <c r="E29" s="23" t="s">
        <v>159</v>
      </c>
      <c r="F29" s="187"/>
      <c r="G29" s="15"/>
    </row>
    <row r="30" spans="1:7">
      <c r="A30" s="24">
        <f t="shared" si="1"/>
        <v>66801</v>
      </c>
      <c r="B30" s="21">
        <f t="shared" si="2"/>
        <v>26</v>
      </c>
      <c r="C30" s="22">
        <v>69800</v>
      </c>
      <c r="D30" s="73">
        <f t="shared" si="0"/>
        <v>982</v>
      </c>
      <c r="E30" s="23" t="s">
        <v>160</v>
      </c>
      <c r="F30" s="187"/>
      <c r="G30" s="15"/>
    </row>
    <row r="31" spans="1:7">
      <c r="A31" s="24">
        <f t="shared" si="1"/>
        <v>69801</v>
      </c>
      <c r="B31" s="21">
        <f t="shared" si="2"/>
        <v>27</v>
      </c>
      <c r="C31" s="25">
        <v>72800</v>
      </c>
      <c r="D31" s="68">
        <f t="shared" si="0"/>
        <v>1024</v>
      </c>
      <c r="E31" s="26" t="s">
        <v>161</v>
      </c>
      <c r="F31" s="188"/>
      <c r="G31" s="15"/>
    </row>
    <row r="32" spans="1:7">
      <c r="A32" s="24">
        <f t="shared" si="1"/>
        <v>72801</v>
      </c>
      <c r="B32" s="21">
        <f t="shared" si="2"/>
        <v>28</v>
      </c>
      <c r="C32" s="27">
        <v>76500</v>
      </c>
      <c r="D32" s="67">
        <f t="shared" si="0"/>
        <v>1076</v>
      </c>
      <c r="E32" s="23" t="s">
        <v>162</v>
      </c>
      <c r="F32" s="183" t="s">
        <v>126</v>
      </c>
      <c r="G32" s="15"/>
    </row>
    <row r="33" spans="1:7">
      <c r="A33" s="24">
        <f t="shared" si="1"/>
        <v>76501</v>
      </c>
      <c r="B33" s="21">
        <f t="shared" si="2"/>
        <v>29</v>
      </c>
      <c r="C33" s="27">
        <v>80200</v>
      </c>
      <c r="D33" s="73">
        <f t="shared" si="0"/>
        <v>1128</v>
      </c>
      <c r="E33" s="23" t="s">
        <v>163</v>
      </c>
      <c r="F33" s="184"/>
      <c r="G33" s="15"/>
    </row>
    <row r="34" spans="1:7">
      <c r="A34" s="24">
        <f t="shared" si="1"/>
        <v>80201</v>
      </c>
      <c r="B34" s="21">
        <f t="shared" si="2"/>
        <v>30</v>
      </c>
      <c r="C34" s="22">
        <v>83900</v>
      </c>
      <c r="D34" s="73">
        <f t="shared" si="0"/>
        <v>1180</v>
      </c>
      <c r="E34" s="23" t="s">
        <v>164</v>
      </c>
      <c r="F34" s="184"/>
      <c r="G34" s="15"/>
    </row>
    <row r="35" spans="1:7">
      <c r="A35" s="24">
        <f t="shared" si="1"/>
        <v>83901</v>
      </c>
      <c r="B35" s="21">
        <f t="shared" si="2"/>
        <v>31</v>
      </c>
      <c r="C35" s="25">
        <v>87600</v>
      </c>
      <c r="D35" s="68">
        <f t="shared" si="0"/>
        <v>1233</v>
      </c>
      <c r="E35" s="26" t="s">
        <v>165</v>
      </c>
      <c r="F35" s="185"/>
      <c r="G35" s="15"/>
    </row>
    <row r="36" spans="1:7">
      <c r="A36" s="24">
        <f t="shared" si="1"/>
        <v>87601</v>
      </c>
      <c r="B36" s="21">
        <f t="shared" si="2"/>
        <v>32</v>
      </c>
      <c r="C36" s="22">
        <v>92100</v>
      </c>
      <c r="D36" s="67">
        <f t="shared" si="0"/>
        <v>1296</v>
      </c>
      <c r="E36" s="23" t="s">
        <v>166</v>
      </c>
      <c r="F36" s="186" t="s">
        <v>134</v>
      </c>
      <c r="G36" s="15"/>
    </row>
    <row r="37" spans="1:7">
      <c r="A37" s="24">
        <f t="shared" si="1"/>
        <v>92101</v>
      </c>
      <c r="B37" s="21">
        <f t="shared" si="2"/>
        <v>33</v>
      </c>
      <c r="C37" s="22">
        <v>96600</v>
      </c>
      <c r="D37" s="73">
        <f t="shared" si="0"/>
        <v>1359</v>
      </c>
      <c r="E37" s="23" t="s">
        <v>167</v>
      </c>
      <c r="F37" s="187"/>
      <c r="G37" s="15"/>
    </row>
    <row r="38" spans="1:7">
      <c r="A38" s="24">
        <f t="shared" si="1"/>
        <v>96601</v>
      </c>
      <c r="B38" s="21">
        <f t="shared" si="2"/>
        <v>34</v>
      </c>
      <c r="C38" s="22">
        <v>101100</v>
      </c>
      <c r="D38" s="73">
        <f t="shared" si="0"/>
        <v>1422</v>
      </c>
      <c r="E38" s="23" t="s">
        <v>168</v>
      </c>
      <c r="F38" s="187"/>
      <c r="G38" s="15"/>
    </row>
    <row r="39" spans="1:7">
      <c r="A39" s="24">
        <f t="shared" si="1"/>
        <v>101101</v>
      </c>
      <c r="B39" s="21">
        <f t="shared" si="2"/>
        <v>35</v>
      </c>
      <c r="C39" s="22">
        <v>105600</v>
      </c>
      <c r="D39" s="73">
        <f t="shared" si="0"/>
        <v>1486</v>
      </c>
      <c r="E39" s="23" t="s">
        <v>169</v>
      </c>
      <c r="F39" s="187"/>
      <c r="G39" s="15"/>
    </row>
    <row r="40" spans="1:7">
      <c r="A40" s="24">
        <f t="shared" si="1"/>
        <v>105601</v>
      </c>
      <c r="B40" s="21">
        <f t="shared" si="2"/>
        <v>36</v>
      </c>
      <c r="C40" s="25">
        <v>110100</v>
      </c>
      <c r="D40" s="68">
        <f t="shared" si="0"/>
        <v>1549</v>
      </c>
      <c r="E40" s="26" t="s">
        <v>170</v>
      </c>
      <c r="F40" s="188"/>
      <c r="G40" s="15"/>
    </row>
    <row r="41" spans="1:7">
      <c r="A41" s="24">
        <f t="shared" si="1"/>
        <v>110101</v>
      </c>
      <c r="B41" s="21">
        <f t="shared" si="2"/>
        <v>37</v>
      </c>
      <c r="C41" s="27">
        <v>115500</v>
      </c>
      <c r="D41" s="67">
        <f t="shared" si="0"/>
        <v>1625</v>
      </c>
      <c r="E41" s="23" t="s">
        <v>171</v>
      </c>
      <c r="F41" s="183" t="s">
        <v>127</v>
      </c>
      <c r="G41" s="15"/>
    </row>
    <row r="42" spans="1:7">
      <c r="A42" s="24">
        <f t="shared" si="1"/>
        <v>115501</v>
      </c>
      <c r="B42" s="21">
        <f t="shared" si="2"/>
        <v>38</v>
      </c>
      <c r="C42" s="27">
        <v>120900</v>
      </c>
      <c r="D42" s="73">
        <f t="shared" si="0"/>
        <v>1701</v>
      </c>
      <c r="E42" s="23" t="s">
        <v>172</v>
      </c>
      <c r="F42" s="184"/>
      <c r="G42" s="15"/>
    </row>
    <row r="43" spans="1:7">
      <c r="A43" s="24">
        <f t="shared" si="1"/>
        <v>120901</v>
      </c>
      <c r="B43" s="21">
        <f t="shared" si="2"/>
        <v>39</v>
      </c>
      <c r="C43" s="22">
        <v>126300</v>
      </c>
      <c r="D43" s="73">
        <f t="shared" si="0"/>
        <v>1777</v>
      </c>
      <c r="E43" s="23" t="s">
        <v>173</v>
      </c>
      <c r="F43" s="184"/>
      <c r="G43" s="15"/>
    </row>
    <row r="44" spans="1:7">
      <c r="A44" s="24">
        <f t="shared" si="1"/>
        <v>126301</v>
      </c>
      <c r="B44" s="21">
        <f t="shared" si="2"/>
        <v>40</v>
      </c>
      <c r="C44" s="22">
        <v>131700</v>
      </c>
      <c r="D44" s="73">
        <f t="shared" si="0"/>
        <v>1853</v>
      </c>
      <c r="E44" s="23" t="s">
        <v>174</v>
      </c>
      <c r="F44" s="184"/>
      <c r="G44" s="15"/>
    </row>
    <row r="45" spans="1:7">
      <c r="A45" s="24">
        <f t="shared" si="1"/>
        <v>131701</v>
      </c>
      <c r="B45" s="21">
        <f t="shared" si="2"/>
        <v>41</v>
      </c>
      <c r="C45" s="27">
        <v>137100</v>
      </c>
      <c r="D45" s="73">
        <f t="shared" si="0"/>
        <v>1929</v>
      </c>
      <c r="E45" s="23" t="s">
        <v>182</v>
      </c>
      <c r="F45" s="184"/>
      <c r="G45" s="15"/>
    </row>
    <row r="46" spans="1:7">
      <c r="A46" s="24">
        <f t="shared" si="1"/>
        <v>137101</v>
      </c>
      <c r="B46" s="21">
        <f t="shared" si="2"/>
        <v>42</v>
      </c>
      <c r="C46" s="27">
        <v>142500</v>
      </c>
      <c r="D46" s="73">
        <f t="shared" si="0"/>
        <v>2005</v>
      </c>
      <c r="E46" s="66" t="s">
        <v>183</v>
      </c>
      <c r="F46" s="184"/>
      <c r="G46" s="15"/>
    </row>
    <row r="47" spans="1:7">
      <c r="A47" s="24">
        <f t="shared" si="1"/>
        <v>142501</v>
      </c>
      <c r="B47" s="21">
        <f t="shared" si="2"/>
        <v>43</v>
      </c>
      <c r="C47" s="22">
        <v>147900</v>
      </c>
      <c r="D47" s="73">
        <f t="shared" si="0"/>
        <v>2081</v>
      </c>
      <c r="E47" s="23" t="s">
        <v>175</v>
      </c>
      <c r="F47" s="184"/>
      <c r="G47" s="15"/>
    </row>
    <row r="48" spans="1:7">
      <c r="A48" s="24">
        <f t="shared" si="1"/>
        <v>147901</v>
      </c>
      <c r="B48" s="21">
        <f t="shared" si="2"/>
        <v>44</v>
      </c>
      <c r="C48" s="25">
        <v>150000</v>
      </c>
      <c r="D48" s="68">
        <f t="shared" si="0"/>
        <v>2111</v>
      </c>
      <c r="E48" s="23" t="s">
        <v>176</v>
      </c>
      <c r="F48" s="185"/>
      <c r="G48" s="15"/>
    </row>
    <row r="49" spans="1:7">
      <c r="A49" s="24">
        <f t="shared" si="1"/>
        <v>150001</v>
      </c>
      <c r="B49" s="21">
        <f t="shared" si="2"/>
        <v>45</v>
      </c>
      <c r="C49" s="27">
        <v>156400</v>
      </c>
      <c r="D49" s="67">
        <f t="shared" si="0"/>
        <v>2201</v>
      </c>
      <c r="E49" s="67" t="s">
        <v>177</v>
      </c>
      <c r="F49" s="189" t="s">
        <v>135</v>
      </c>
      <c r="G49" s="15"/>
    </row>
    <row r="50" spans="1:7">
      <c r="A50" s="24">
        <f t="shared" si="1"/>
        <v>156401</v>
      </c>
      <c r="B50" s="21">
        <f t="shared" si="2"/>
        <v>46</v>
      </c>
      <c r="C50" s="27">
        <v>162800</v>
      </c>
      <c r="D50" s="73">
        <f t="shared" si="0"/>
        <v>2291</v>
      </c>
      <c r="E50" s="23" t="s">
        <v>178</v>
      </c>
      <c r="F50" s="189"/>
      <c r="G50" s="15"/>
    </row>
    <row r="51" spans="1:7">
      <c r="A51" s="24">
        <f t="shared" si="1"/>
        <v>162801</v>
      </c>
      <c r="B51" s="21">
        <f t="shared" si="2"/>
        <v>47</v>
      </c>
      <c r="C51" s="22">
        <v>169200</v>
      </c>
      <c r="D51" s="73">
        <f t="shared" si="0"/>
        <v>2381</v>
      </c>
      <c r="E51" s="23" t="s">
        <v>179</v>
      </c>
      <c r="F51" s="189"/>
      <c r="G51" s="15"/>
    </row>
    <row r="52" spans="1:7">
      <c r="A52" s="24">
        <f t="shared" si="1"/>
        <v>169201</v>
      </c>
      <c r="B52" s="21">
        <f t="shared" si="2"/>
        <v>48</v>
      </c>
      <c r="C52" s="22">
        <v>175600</v>
      </c>
      <c r="D52" s="73">
        <f t="shared" si="0"/>
        <v>2471</v>
      </c>
      <c r="E52" s="23" t="s">
        <v>180</v>
      </c>
      <c r="F52" s="189"/>
      <c r="G52" s="15"/>
    </row>
    <row r="53" spans="1:7" ht="17.25" thickBot="1">
      <c r="A53" s="24">
        <f t="shared" si="1"/>
        <v>175601</v>
      </c>
      <c r="B53" s="28">
        <f t="shared" si="2"/>
        <v>49</v>
      </c>
      <c r="C53" s="29">
        <v>182000</v>
      </c>
      <c r="D53" s="72">
        <f t="shared" si="0"/>
        <v>2561</v>
      </c>
      <c r="E53" s="72" t="s">
        <v>328</v>
      </c>
      <c r="F53" s="190"/>
      <c r="G53" s="15"/>
    </row>
    <row r="54" spans="1:7">
      <c r="A54" s="30"/>
      <c r="B54" s="30" t="s">
        <v>342</v>
      </c>
      <c r="C54" s="30"/>
      <c r="D54" s="30"/>
      <c r="E54" s="30"/>
      <c r="F54" s="30"/>
      <c r="G54" s="30"/>
    </row>
    <row r="55" spans="1:7">
      <c r="A55" s="30"/>
      <c r="B55" s="31"/>
      <c r="C55" s="31"/>
      <c r="D55" s="31"/>
      <c r="E55" s="31"/>
      <c r="F55" s="31"/>
      <c r="G55" s="30"/>
    </row>
    <row r="56" spans="1:7">
      <c r="A56" s="15"/>
      <c r="B56" s="15"/>
      <c r="C56" s="15"/>
      <c r="D56" s="15"/>
      <c r="E56" s="15"/>
      <c r="F56" s="15"/>
      <c r="G56" s="15"/>
    </row>
  </sheetData>
  <mergeCells count="15">
    <mergeCell ref="F32:F35"/>
    <mergeCell ref="F36:F40"/>
    <mergeCell ref="F41:F48"/>
    <mergeCell ref="F49:F53"/>
    <mergeCell ref="B3:B4"/>
    <mergeCell ref="C3:C4"/>
    <mergeCell ref="E3:E4"/>
    <mergeCell ref="F3:F4"/>
    <mergeCell ref="F5:F6"/>
    <mergeCell ref="F7:F11"/>
    <mergeCell ref="F12:F16"/>
    <mergeCell ref="F17:F21"/>
    <mergeCell ref="F22:F26"/>
    <mergeCell ref="F27:F31"/>
    <mergeCell ref="D3:D4"/>
  </mergeCells>
  <phoneticPr fontId="2" type="noConversion"/>
  <printOptions horizontalCentered="1"/>
  <pageMargins left="0.74803149606299213" right="0.74803149606299213"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工作表5"/>
  <dimension ref="A1:H63"/>
  <sheetViews>
    <sheetView workbookViewId="0">
      <selection activeCell="J6" sqref="J6"/>
    </sheetView>
  </sheetViews>
  <sheetFormatPr defaultColWidth="8.75" defaultRowHeight="16.5"/>
  <cols>
    <col min="1" max="1" width="11.25" style="74" customWidth="1"/>
    <col min="2" max="2" width="14.25" style="74" customWidth="1"/>
    <col min="3" max="6" width="12.75" style="74" customWidth="1"/>
    <col min="7" max="8" width="14.25" style="74" customWidth="1"/>
    <col min="9" max="16384" width="8.75" style="74"/>
  </cols>
  <sheetData>
    <row r="1" spans="1:8" ht="25.5">
      <c r="B1" s="75" t="s">
        <v>315</v>
      </c>
      <c r="C1" s="76"/>
      <c r="D1" s="76"/>
      <c r="E1" s="76"/>
      <c r="F1" s="76"/>
    </row>
    <row r="2" spans="1:8" ht="17.25" thickBot="1">
      <c r="B2" s="76" t="s">
        <v>316</v>
      </c>
      <c r="C2" s="76"/>
      <c r="D2" s="76"/>
      <c r="E2" s="76"/>
      <c r="F2" s="76"/>
      <c r="H2" s="77" t="s">
        <v>188</v>
      </c>
    </row>
    <row r="3" spans="1:8" ht="22.5" customHeight="1">
      <c r="A3" s="204" t="s">
        <v>317</v>
      </c>
      <c r="B3" s="211" t="s">
        <v>318</v>
      </c>
      <c r="C3" s="206" t="s">
        <v>186</v>
      </c>
      <c r="D3" s="207"/>
      <c r="E3" s="207"/>
      <c r="F3" s="208"/>
      <c r="G3" s="209" t="s">
        <v>319</v>
      </c>
      <c r="H3" s="201" t="s">
        <v>320</v>
      </c>
    </row>
    <row r="4" spans="1:8" ht="48" customHeight="1">
      <c r="A4" s="205"/>
      <c r="B4" s="212"/>
      <c r="C4" s="78" t="s">
        <v>321</v>
      </c>
      <c r="D4" s="79" t="s">
        <v>322</v>
      </c>
      <c r="E4" s="80" t="s">
        <v>323</v>
      </c>
      <c r="F4" s="80" t="s">
        <v>324</v>
      </c>
      <c r="G4" s="210"/>
      <c r="H4" s="202"/>
    </row>
    <row r="5" spans="1:8">
      <c r="A5" s="81">
        <v>1</v>
      </c>
      <c r="B5" s="82">
        <v>22000</v>
      </c>
      <c r="C5" s="69">
        <f t="shared" ref="C5:C53" si="0">+ROUND(B5*0.0469*0.3,0)</f>
        <v>310</v>
      </c>
      <c r="D5" s="83">
        <f t="shared" ref="D5:D18" si="1">+C5*2</f>
        <v>620</v>
      </c>
      <c r="E5" s="83">
        <f t="shared" ref="E5:E53" si="2">+C5*3</f>
        <v>930</v>
      </c>
      <c r="F5" s="84">
        <f t="shared" ref="F5:F53" si="3">+C5*4</f>
        <v>1240</v>
      </c>
      <c r="G5" s="113">
        <f t="shared" ref="G5:G53" si="4">+ROUND(B5*0.0469*0.6*1.61,0)</f>
        <v>997</v>
      </c>
      <c r="H5" s="117">
        <f t="shared" ref="H5:H53" si="5">+ROUND(B5*0.0469*0.1*1.61,0)</f>
        <v>166</v>
      </c>
    </row>
    <row r="6" spans="1:8">
      <c r="A6" s="85">
        <f>+A5+1</f>
        <v>2</v>
      </c>
      <c r="B6" s="86">
        <v>22800</v>
      </c>
      <c r="C6" s="70">
        <f t="shared" si="0"/>
        <v>321</v>
      </c>
      <c r="D6" s="87">
        <f t="shared" si="1"/>
        <v>642</v>
      </c>
      <c r="E6" s="70">
        <f t="shared" si="2"/>
        <v>963</v>
      </c>
      <c r="F6" s="88">
        <f t="shared" si="3"/>
        <v>1284</v>
      </c>
      <c r="G6" s="114">
        <f t="shared" si="4"/>
        <v>1033</v>
      </c>
      <c r="H6" s="118">
        <f t="shared" si="5"/>
        <v>172</v>
      </c>
    </row>
    <row r="7" spans="1:8">
      <c r="A7" s="81">
        <f t="shared" ref="A7:A53" si="6">+A6+1</f>
        <v>3</v>
      </c>
      <c r="B7" s="82">
        <v>24000</v>
      </c>
      <c r="C7" s="119">
        <f t="shared" si="0"/>
        <v>338</v>
      </c>
      <c r="D7" s="83">
        <f t="shared" si="1"/>
        <v>676</v>
      </c>
      <c r="E7" s="83">
        <f t="shared" si="2"/>
        <v>1014</v>
      </c>
      <c r="F7" s="84">
        <f t="shared" si="3"/>
        <v>1352</v>
      </c>
      <c r="G7" s="113">
        <f t="shared" si="4"/>
        <v>1087</v>
      </c>
      <c r="H7" s="117">
        <f t="shared" si="5"/>
        <v>181</v>
      </c>
    </row>
    <row r="8" spans="1:8">
      <c r="A8" s="81">
        <f t="shared" si="6"/>
        <v>4</v>
      </c>
      <c r="B8" s="82">
        <v>25200</v>
      </c>
      <c r="C8" s="69">
        <f t="shared" si="0"/>
        <v>355</v>
      </c>
      <c r="D8" s="83">
        <f t="shared" si="1"/>
        <v>710</v>
      </c>
      <c r="E8" s="83">
        <f t="shared" si="2"/>
        <v>1065</v>
      </c>
      <c r="F8" s="84">
        <f t="shared" si="3"/>
        <v>1420</v>
      </c>
      <c r="G8" s="113">
        <f t="shared" si="4"/>
        <v>1142</v>
      </c>
      <c r="H8" s="117">
        <f t="shared" si="5"/>
        <v>190</v>
      </c>
    </row>
    <row r="9" spans="1:8">
      <c r="A9" s="81">
        <f t="shared" si="6"/>
        <v>5</v>
      </c>
      <c r="B9" s="82">
        <v>26400</v>
      </c>
      <c r="C9" s="69">
        <f t="shared" si="0"/>
        <v>371</v>
      </c>
      <c r="D9" s="83">
        <f t="shared" si="1"/>
        <v>742</v>
      </c>
      <c r="E9" s="83">
        <f t="shared" si="2"/>
        <v>1113</v>
      </c>
      <c r="F9" s="84">
        <f t="shared" si="3"/>
        <v>1484</v>
      </c>
      <c r="G9" s="113">
        <f t="shared" si="4"/>
        <v>1196</v>
      </c>
      <c r="H9" s="117">
        <f t="shared" si="5"/>
        <v>199</v>
      </c>
    </row>
    <row r="10" spans="1:8">
      <c r="A10" s="81">
        <f t="shared" si="6"/>
        <v>6</v>
      </c>
      <c r="B10" s="82">
        <v>27600</v>
      </c>
      <c r="C10" s="69">
        <f t="shared" si="0"/>
        <v>388</v>
      </c>
      <c r="D10" s="83">
        <f t="shared" si="1"/>
        <v>776</v>
      </c>
      <c r="E10" s="83">
        <f t="shared" si="2"/>
        <v>1164</v>
      </c>
      <c r="F10" s="84">
        <f t="shared" si="3"/>
        <v>1552</v>
      </c>
      <c r="G10" s="113">
        <f t="shared" si="4"/>
        <v>1250</v>
      </c>
      <c r="H10" s="117">
        <f t="shared" si="5"/>
        <v>208</v>
      </c>
    </row>
    <row r="11" spans="1:8">
      <c r="A11" s="85">
        <f t="shared" si="6"/>
        <v>7</v>
      </c>
      <c r="B11" s="86">
        <v>28800</v>
      </c>
      <c r="C11" s="70">
        <f t="shared" si="0"/>
        <v>405</v>
      </c>
      <c r="D11" s="87">
        <f t="shared" si="1"/>
        <v>810</v>
      </c>
      <c r="E11" s="87">
        <f t="shared" si="2"/>
        <v>1215</v>
      </c>
      <c r="F11" s="89">
        <f t="shared" si="3"/>
        <v>1620</v>
      </c>
      <c r="G11" s="113">
        <f t="shared" si="4"/>
        <v>1305</v>
      </c>
      <c r="H11" s="117">
        <f t="shared" si="5"/>
        <v>217</v>
      </c>
    </row>
    <row r="12" spans="1:8">
      <c r="A12" s="81">
        <f t="shared" si="6"/>
        <v>8</v>
      </c>
      <c r="B12" s="82">
        <v>30300</v>
      </c>
      <c r="C12" s="69">
        <f t="shared" si="0"/>
        <v>426</v>
      </c>
      <c r="D12" s="83">
        <f t="shared" si="1"/>
        <v>852</v>
      </c>
      <c r="E12" s="83">
        <f t="shared" si="2"/>
        <v>1278</v>
      </c>
      <c r="F12" s="84">
        <f t="shared" si="3"/>
        <v>1704</v>
      </c>
      <c r="G12" s="112">
        <f t="shared" si="4"/>
        <v>1373</v>
      </c>
      <c r="H12" s="116">
        <f t="shared" si="5"/>
        <v>229</v>
      </c>
    </row>
    <row r="13" spans="1:8">
      <c r="A13" s="81">
        <f t="shared" si="6"/>
        <v>9</v>
      </c>
      <c r="B13" s="82">
        <v>31800</v>
      </c>
      <c r="C13" s="69">
        <f t="shared" si="0"/>
        <v>447</v>
      </c>
      <c r="D13" s="83">
        <f t="shared" si="1"/>
        <v>894</v>
      </c>
      <c r="E13" s="83">
        <f t="shared" si="2"/>
        <v>1341</v>
      </c>
      <c r="F13" s="84">
        <f t="shared" si="3"/>
        <v>1788</v>
      </c>
      <c r="G13" s="113">
        <f t="shared" si="4"/>
        <v>1441</v>
      </c>
      <c r="H13" s="117">
        <f t="shared" si="5"/>
        <v>240</v>
      </c>
    </row>
    <row r="14" spans="1:8">
      <c r="A14" s="81">
        <f t="shared" si="6"/>
        <v>10</v>
      </c>
      <c r="B14" s="82">
        <v>33300</v>
      </c>
      <c r="C14" s="69">
        <f t="shared" si="0"/>
        <v>469</v>
      </c>
      <c r="D14" s="83">
        <f t="shared" si="1"/>
        <v>938</v>
      </c>
      <c r="E14" s="83">
        <f t="shared" si="2"/>
        <v>1407</v>
      </c>
      <c r="F14" s="84">
        <f t="shared" si="3"/>
        <v>1876</v>
      </c>
      <c r="G14" s="113">
        <f t="shared" si="4"/>
        <v>1509</v>
      </c>
      <c r="H14" s="117">
        <f t="shared" si="5"/>
        <v>251</v>
      </c>
    </row>
    <row r="15" spans="1:8">
      <c r="A15" s="81">
        <f t="shared" si="6"/>
        <v>11</v>
      </c>
      <c r="B15" s="82">
        <v>34800</v>
      </c>
      <c r="C15" s="69">
        <f t="shared" si="0"/>
        <v>490</v>
      </c>
      <c r="D15" s="83">
        <f t="shared" si="1"/>
        <v>980</v>
      </c>
      <c r="E15" s="83">
        <f t="shared" si="2"/>
        <v>1470</v>
      </c>
      <c r="F15" s="84">
        <f t="shared" si="3"/>
        <v>1960</v>
      </c>
      <c r="G15" s="113">
        <f t="shared" si="4"/>
        <v>1577</v>
      </c>
      <c r="H15" s="117">
        <f t="shared" si="5"/>
        <v>263</v>
      </c>
    </row>
    <row r="16" spans="1:8">
      <c r="A16" s="85">
        <f t="shared" si="6"/>
        <v>12</v>
      </c>
      <c r="B16" s="86">
        <v>36300</v>
      </c>
      <c r="C16" s="70">
        <f t="shared" si="0"/>
        <v>511</v>
      </c>
      <c r="D16" s="87">
        <f t="shared" si="1"/>
        <v>1022</v>
      </c>
      <c r="E16" s="87">
        <f t="shared" si="2"/>
        <v>1533</v>
      </c>
      <c r="F16" s="89">
        <f t="shared" si="3"/>
        <v>2044</v>
      </c>
      <c r="G16" s="113">
        <f t="shared" si="4"/>
        <v>1645</v>
      </c>
      <c r="H16" s="117">
        <f t="shared" si="5"/>
        <v>274</v>
      </c>
    </row>
    <row r="17" spans="1:8">
      <c r="A17" s="81">
        <f t="shared" si="6"/>
        <v>13</v>
      </c>
      <c r="B17" s="82">
        <v>38200</v>
      </c>
      <c r="C17" s="69">
        <f t="shared" si="0"/>
        <v>537</v>
      </c>
      <c r="D17" s="83">
        <f t="shared" si="1"/>
        <v>1074</v>
      </c>
      <c r="E17" s="83">
        <f t="shared" si="2"/>
        <v>1611</v>
      </c>
      <c r="F17" s="84">
        <f t="shared" si="3"/>
        <v>2148</v>
      </c>
      <c r="G17" s="112">
        <f t="shared" si="4"/>
        <v>1731</v>
      </c>
      <c r="H17" s="116">
        <f t="shared" si="5"/>
        <v>288</v>
      </c>
    </row>
    <row r="18" spans="1:8">
      <c r="A18" s="81">
        <f t="shared" si="6"/>
        <v>14</v>
      </c>
      <c r="B18" s="82">
        <v>40100</v>
      </c>
      <c r="C18" s="69">
        <f t="shared" si="0"/>
        <v>564</v>
      </c>
      <c r="D18" s="83">
        <f t="shared" si="1"/>
        <v>1128</v>
      </c>
      <c r="E18" s="83">
        <f t="shared" si="2"/>
        <v>1692</v>
      </c>
      <c r="F18" s="84">
        <f t="shared" si="3"/>
        <v>2256</v>
      </c>
      <c r="G18" s="113">
        <f t="shared" si="4"/>
        <v>1817</v>
      </c>
      <c r="H18" s="117">
        <f t="shared" si="5"/>
        <v>303</v>
      </c>
    </row>
    <row r="19" spans="1:8">
      <c r="A19" s="81">
        <f t="shared" si="6"/>
        <v>15</v>
      </c>
      <c r="B19" s="82">
        <v>42000</v>
      </c>
      <c r="C19" s="69">
        <f t="shared" si="0"/>
        <v>591</v>
      </c>
      <c r="D19" s="83">
        <f>+C19*2</f>
        <v>1182</v>
      </c>
      <c r="E19" s="83">
        <f t="shared" si="2"/>
        <v>1773</v>
      </c>
      <c r="F19" s="84">
        <f t="shared" si="3"/>
        <v>2364</v>
      </c>
      <c r="G19" s="113">
        <f t="shared" si="4"/>
        <v>1903</v>
      </c>
      <c r="H19" s="117">
        <f t="shared" si="5"/>
        <v>317</v>
      </c>
    </row>
    <row r="20" spans="1:8">
      <c r="A20" s="81">
        <f t="shared" si="6"/>
        <v>16</v>
      </c>
      <c r="B20" s="82">
        <v>43900</v>
      </c>
      <c r="C20" s="69">
        <f t="shared" si="0"/>
        <v>618</v>
      </c>
      <c r="D20" s="83">
        <f t="shared" ref="D20:D53" si="7">+C20*2</f>
        <v>1236</v>
      </c>
      <c r="E20" s="83">
        <f t="shared" si="2"/>
        <v>1854</v>
      </c>
      <c r="F20" s="84">
        <f t="shared" si="3"/>
        <v>2472</v>
      </c>
      <c r="G20" s="113">
        <f t="shared" si="4"/>
        <v>1989</v>
      </c>
      <c r="H20" s="117">
        <f t="shared" si="5"/>
        <v>331</v>
      </c>
    </row>
    <row r="21" spans="1:8">
      <c r="A21" s="85">
        <f t="shared" si="6"/>
        <v>17</v>
      </c>
      <c r="B21" s="86">
        <v>45800</v>
      </c>
      <c r="C21" s="70">
        <f t="shared" si="0"/>
        <v>644</v>
      </c>
      <c r="D21" s="87">
        <f t="shared" si="7"/>
        <v>1288</v>
      </c>
      <c r="E21" s="87">
        <f t="shared" si="2"/>
        <v>1932</v>
      </c>
      <c r="F21" s="89">
        <f t="shared" si="3"/>
        <v>2576</v>
      </c>
      <c r="G21" s="113">
        <f t="shared" si="4"/>
        <v>2075</v>
      </c>
      <c r="H21" s="117">
        <f t="shared" si="5"/>
        <v>346</v>
      </c>
    </row>
    <row r="22" spans="1:8">
      <c r="A22" s="81">
        <f t="shared" si="6"/>
        <v>18</v>
      </c>
      <c r="B22" s="82">
        <v>48200</v>
      </c>
      <c r="C22" s="69">
        <f t="shared" si="0"/>
        <v>678</v>
      </c>
      <c r="D22" s="83">
        <f t="shared" si="7"/>
        <v>1356</v>
      </c>
      <c r="E22" s="83">
        <f t="shared" si="2"/>
        <v>2034</v>
      </c>
      <c r="F22" s="84">
        <f t="shared" si="3"/>
        <v>2712</v>
      </c>
      <c r="G22" s="112">
        <f t="shared" si="4"/>
        <v>2184</v>
      </c>
      <c r="H22" s="116">
        <f t="shared" si="5"/>
        <v>364</v>
      </c>
    </row>
    <row r="23" spans="1:8">
      <c r="A23" s="81">
        <f t="shared" si="6"/>
        <v>19</v>
      </c>
      <c r="B23" s="82">
        <v>50600</v>
      </c>
      <c r="C23" s="69">
        <f t="shared" si="0"/>
        <v>712</v>
      </c>
      <c r="D23" s="83">
        <f t="shared" si="7"/>
        <v>1424</v>
      </c>
      <c r="E23" s="83">
        <f t="shared" si="2"/>
        <v>2136</v>
      </c>
      <c r="F23" s="84">
        <f t="shared" si="3"/>
        <v>2848</v>
      </c>
      <c r="G23" s="113">
        <f t="shared" si="4"/>
        <v>2292</v>
      </c>
      <c r="H23" s="117">
        <f t="shared" si="5"/>
        <v>382</v>
      </c>
    </row>
    <row r="24" spans="1:8">
      <c r="A24" s="81">
        <f t="shared" si="6"/>
        <v>20</v>
      </c>
      <c r="B24" s="82">
        <v>53000</v>
      </c>
      <c r="C24" s="69">
        <f t="shared" si="0"/>
        <v>746</v>
      </c>
      <c r="D24" s="83">
        <f t="shared" si="7"/>
        <v>1492</v>
      </c>
      <c r="E24" s="83">
        <f t="shared" si="2"/>
        <v>2238</v>
      </c>
      <c r="F24" s="84">
        <f t="shared" si="3"/>
        <v>2984</v>
      </c>
      <c r="G24" s="113">
        <f t="shared" si="4"/>
        <v>2401</v>
      </c>
      <c r="H24" s="117">
        <f t="shared" si="5"/>
        <v>400</v>
      </c>
    </row>
    <row r="25" spans="1:8">
      <c r="A25" s="81">
        <f t="shared" si="6"/>
        <v>21</v>
      </c>
      <c r="B25" s="82">
        <v>55400</v>
      </c>
      <c r="C25" s="69">
        <f t="shared" si="0"/>
        <v>779</v>
      </c>
      <c r="D25" s="83">
        <f t="shared" si="7"/>
        <v>1558</v>
      </c>
      <c r="E25" s="83">
        <f t="shared" si="2"/>
        <v>2337</v>
      </c>
      <c r="F25" s="84">
        <f t="shared" si="3"/>
        <v>3116</v>
      </c>
      <c r="G25" s="113">
        <f t="shared" si="4"/>
        <v>2510</v>
      </c>
      <c r="H25" s="117">
        <f t="shared" si="5"/>
        <v>418</v>
      </c>
    </row>
    <row r="26" spans="1:8">
      <c r="A26" s="85">
        <f t="shared" si="6"/>
        <v>22</v>
      </c>
      <c r="B26" s="86">
        <v>57800</v>
      </c>
      <c r="C26" s="70">
        <f t="shared" si="0"/>
        <v>813</v>
      </c>
      <c r="D26" s="87">
        <f t="shared" si="7"/>
        <v>1626</v>
      </c>
      <c r="E26" s="87">
        <f t="shared" si="2"/>
        <v>2439</v>
      </c>
      <c r="F26" s="89">
        <f t="shared" si="3"/>
        <v>3252</v>
      </c>
      <c r="G26" s="113">
        <f t="shared" si="4"/>
        <v>2619</v>
      </c>
      <c r="H26" s="117">
        <f t="shared" si="5"/>
        <v>436</v>
      </c>
    </row>
    <row r="27" spans="1:8">
      <c r="A27" s="90">
        <f t="shared" si="6"/>
        <v>23</v>
      </c>
      <c r="B27" s="82">
        <v>60800</v>
      </c>
      <c r="C27" s="69">
        <f>+ROUND(B27*0.0469*0.3,0)</f>
        <v>855</v>
      </c>
      <c r="D27" s="83">
        <f t="shared" si="7"/>
        <v>1710</v>
      </c>
      <c r="E27" s="69">
        <f t="shared" si="2"/>
        <v>2565</v>
      </c>
      <c r="F27" s="91">
        <f t="shared" si="3"/>
        <v>3420</v>
      </c>
      <c r="G27" s="112">
        <f t="shared" si="4"/>
        <v>2755</v>
      </c>
      <c r="H27" s="116">
        <f t="shared" si="5"/>
        <v>459</v>
      </c>
    </row>
    <row r="28" spans="1:8">
      <c r="A28" s="81">
        <f t="shared" si="6"/>
        <v>24</v>
      </c>
      <c r="B28" s="82">
        <v>63800</v>
      </c>
      <c r="C28" s="69">
        <f t="shared" si="0"/>
        <v>898</v>
      </c>
      <c r="D28" s="83">
        <f t="shared" si="7"/>
        <v>1796</v>
      </c>
      <c r="E28" s="69">
        <f t="shared" si="2"/>
        <v>2694</v>
      </c>
      <c r="F28" s="91">
        <f t="shared" si="3"/>
        <v>3592</v>
      </c>
      <c r="G28" s="113">
        <f t="shared" si="4"/>
        <v>2890</v>
      </c>
      <c r="H28" s="117">
        <f t="shared" si="5"/>
        <v>482</v>
      </c>
    </row>
    <row r="29" spans="1:8">
      <c r="A29" s="81">
        <f t="shared" si="6"/>
        <v>25</v>
      </c>
      <c r="B29" s="82">
        <v>66800</v>
      </c>
      <c r="C29" s="69">
        <f t="shared" si="0"/>
        <v>940</v>
      </c>
      <c r="D29" s="83">
        <f t="shared" si="7"/>
        <v>1880</v>
      </c>
      <c r="E29" s="69">
        <f t="shared" si="2"/>
        <v>2820</v>
      </c>
      <c r="F29" s="91">
        <f t="shared" si="3"/>
        <v>3760</v>
      </c>
      <c r="G29" s="113">
        <f t="shared" si="4"/>
        <v>3026</v>
      </c>
      <c r="H29" s="117">
        <f t="shared" si="5"/>
        <v>504</v>
      </c>
    </row>
    <row r="30" spans="1:8">
      <c r="A30" s="81">
        <f t="shared" si="6"/>
        <v>26</v>
      </c>
      <c r="B30" s="82">
        <v>69800</v>
      </c>
      <c r="C30" s="69">
        <f t="shared" si="0"/>
        <v>982</v>
      </c>
      <c r="D30" s="83">
        <f t="shared" si="7"/>
        <v>1964</v>
      </c>
      <c r="E30" s="69">
        <f t="shared" si="2"/>
        <v>2946</v>
      </c>
      <c r="F30" s="91">
        <f t="shared" si="3"/>
        <v>3928</v>
      </c>
      <c r="G30" s="113">
        <f t="shared" si="4"/>
        <v>3162</v>
      </c>
      <c r="H30" s="117">
        <f t="shared" si="5"/>
        <v>527</v>
      </c>
    </row>
    <row r="31" spans="1:8">
      <c r="A31" s="85">
        <f t="shared" si="6"/>
        <v>27</v>
      </c>
      <c r="B31" s="86">
        <v>72800</v>
      </c>
      <c r="C31" s="70">
        <f t="shared" si="0"/>
        <v>1024</v>
      </c>
      <c r="D31" s="87">
        <f t="shared" si="7"/>
        <v>2048</v>
      </c>
      <c r="E31" s="70">
        <f t="shared" si="2"/>
        <v>3072</v>
      </c>
      <c r="F31" s="88">
        <f t="shared" si="3"/>
        <v>4096</v>
      </c>
      <c r="G31" s="113">
        <f t="shared" si="4"/>
        <v>3298</v>
      </c>
      <c r="H31" s="117">
        <f t="shared" si="5"/>
        <v>550</v>
      </c>
    </row>
    <row r="32" spans="1:8">
      <c r="A32" s="81">
        <f t="shared" si="6"/>
        <v>28</v>
      </c>
      <c r="B32" s="92">
        <v>76500</v>
      </c>
      <c r="C32" s="69">
        <f>+ROUND(B32*0.0469*0.3,0)</f>
        <v>1076</v>
      </c>
      <c r="D32" s="83">
        <f t="shared" si="7"/>
        <v>2152</v>
      </c>
      <c r="E32" s="83">
        <f t="shared" si="2"/>
        <v>3228</v>
      </c>
      <c r="F32" s="84">
        <f t="shared" si="3"/>
        <v>4304</v>
      </c>
      <c r="G32" s="112">
        <f t="shared" si="4"/>
        <v>3466</v>
      </c>
      <c r="H32" s="116">
        <f t="shared" si="5"/>
        <v>578</v>
      </c>
    </row>
    <row r="33" spans="1:8">
      <c r="A33" s="81">
        <f t="shared" si="6"/>
        <v>29</v>
      </c>
      <c r="B33" s="92">
        <v>80200</v>
      </c>
      <c r="C33" s="69">
        <f t="shared" si="0"/>
        <v>1128</v>
      </c>
      <c r="D33" s="83">
        <f t="shared" si="7"/>
        <v>2256</v>
      </c>
      <c r="E33" s="83">
        <f t="shared" si="2"/>
        <v>3384</v>
      </c>
      <c r="F33" s="84">
        <f t="shared" si="3"/>
        <v>4512</v>
      </c>
      <c r="G33" s="113">
        <f t="shared" si="4"/>
        <v>3633</v>
      </c>
      <c r="H33" s="117">
        <f t="shared" si="5"/>
        <v>606</v>
      </c>
    </row>
    <row r="34" spans="1:8">
      <c r="A34" s="81">
        <f t="shared" si="6"/>
        <v>30</v>
      </c>
      <c r="B34" s="82">
        <v>83900</v>
      </c>
      <c r="C34" s="69">
        <f t="shared" si="0"/>
        <v>1180</v>
      </c>
      <c r="D34" s="83">
        <f t="shared" si="7"/>
        <v>2360</v>
      </c>
      <c r="E34" s="83">
        <f t="shared" si="2"/>
        <v>3540</v>
      </c>
      <c r="F34" s="84">
        <f t="shared" si="3"/>
        <v>4720</v>
      </c>
      <c r="G34" s="113">
        <f t="shared" si="4"/>
        <v>3801</v>
      </c>
      <c r="H34" s="117">
        <f t="shared" si="5"/>
        <v>634</v>
      </c>
    </row>
    <row r="35" spans="1:8">
      <c r="A35" s="85">
        <f t="shared" si="6"/>
        <v>31</v>
      </c>
      <c r="B35" s="86">
        <v>87600</v>
      </c>
      <c r="C35" s="70">
        <f t="shared" si="0"/>
        <v>1233</v>
      </c>
      <c r="D35" s="87">
        <f t="shared" si="7"/>
        <v>2466</v>
      </c>
      <c r="E35" s="87">
        <f t="shared" si="2"/>
        <v>3699</v>
      </c>
      <c r="F35" s="89">
        <f t="shared" si="3"/>
        <v>4932</v>
      </c>
      <c r="G35" s="113">
        <f t="shared" si="4"/>
        <v>3969</v>
      </c>
      <c r="H35" s="117">
        <f t="shared" si="5"/>
        <v>661</v>
      </c>
    </row>
    <row r="36" spans="1:8">
      <c r="A36" s="81">
        <f t="shared" si="6"/>
        <v>32</v>
      </c>
      <c r="B36" s="82">
        <v>92100</v>
      </c>
      <c r="C36" s="69">
        <f>+ROUND(B36*0.0469*0.3,0)</f>
        <v>1296</v>
      </c>
      <c r="D36" s="83">
        <f t="shared" si="7"/>
        <v>2592</v>
      </c>
      <c r="E36" s="69">
        <f t="shared" si="2"/>
        <v>3888</v>
      </c>
      <c r="F36" s="91">
        <f t="shared" si="3"/>
        <v>5184</v>
      </c>
      <c r="G36" s="112">
        <f t="shared" si="4"/>
        <v>4173</v>
      </c>
      <c r="H36" s="116">
        <f t="shared" si="5"/>
        <v>695</v>
      </c>
    </row>
    <row r="37" spans="1:8">
      <c r="A37" s="81">
        <f t="shared" si="6"/>
        <v>33</v>
      </c>
      <c r="B37" s="82">
        <v>96600</v>
      </c>
      <c r="C37" s="69">
        <f t="shared" si="0"/>
        <v>1359</v>
      </c>
      <c r="D37" s="83">
        <f t="shared" si="7"/>
        <v>2718</v>
      </c>
      <c r="E37" s="69">
        <f t="shared" si="2"/>
        <v>4077</v>
      </c>
      <c r="F37" s="91">
        <f t="shared" si="3"/>
        <v>5436</v>
      </c>
      <c r="G37" s="113">
        <f t="shared" si="4"/>
        <v>4377</v>
      </c>
      <c r="H37" s="117">
        <f t="shared" si="5"/>
        <v>729</v>
      </c>
    </row>
    <row r="38" spans="1:8">
      <c r="A38" s="81">
        <f t="shared" si="6"/>
        <v>34</v>
      </c>
      <c r="B38" s="82">
        <v>101100</v>
      </c>
      <c r="C38" s="69">
        <f t="shared" si="0"/>
        <v>1422</v>
      </c>
      <c r="D38" s="83">
        <f t="shared" si="7"/>
        <v>2844</v>
      </c>
      <c r="E38" s="69">
        <f t="shared" si="2"/>
        <v>4266</v>
      </c>
      <c r="F38" s="91">
        <f t="shared" si="3"/>
        <v>5688</v>
      </c>
      <c r="G38" s="113">
        <f t="shared" si="4"/>
        <v>4580</v>
      </c>
      <c r="H38" s="117">
        <f t="shared" si="5"/>
        <v>763</v>
      </c>
    </row>
    <row r="39" spans="1:8">
      <c r="A39" s="81">
        <f t="shared" si="6"/>
        <v>35</v>
      </c>
      <c r="B39" s="82">
        <v>105600</v>
      </c>
      <c r="C39" s="69">
        <f t="shared" si="0"/>
        <v>1486</v>
      </c>
      <c r="D39" s="83">
        <f t="shared" si="7"/>
        <v>2972</v>
      </c>
      <c r="E39" s="69">
        <f t="shared" si="2"/>
        <v>4458</v>
      </c>
      <c r="F39" s="91">
        <f t="shared" si="3"/>
        <v>5944</v>
      </c>
      <c r="G39" s="113">
        <f t="shared" si="4"/>
        <v>4784</v>
      </c>
      <c r="H39" s="117">
        <f t="shared" si="5"/>
        <v>797</v>
      </c>
    </row>
    <row r="40" spans="1:8">
      <c r="A40" s="85">
        <f t="shared" si="6"/>
        <v>36</v>
      </c>
      <c r="B40" s="86">
        <v>110100</v>
      </c>
      <c r="C40" s="70">
        <f t="shared" si="0"/>
        <v>1549</v>
      </c>
      <c r="D40" s="87">
        <f t="shared" si="7"/>
        <v>3098</v>
      </c>
      <c r="E40" s="70">
        <f t="shared" si="2"/>
        <v>4647</v>
      </c>
      <c r="F40" s="88">
        <f t="shared" si="3"/>
        <v>6196</v>
      </c>
      <c r="G40" s="113">
        <f t="shared" si="4"/>
        <v>4988</v>
      </c>
      <c r="H40" s="117">
        <f t="shared" si="5"/>
        <v>831</v>
      </c>
    </row>
    <row r="41" spans="1:8">
      <c r="A41" s="81">
        <f t="shared" si="6"/>
        <v>37</v>
      </c>
      <c r="B41" s="92">
        <v>115500</v>
      </c>
      <c r="C41" s="69">
        <f>+ROUND(B41*0.0469*0.3,0)</f>
        <v>1625</v>
      </c>
      <c r="D41" s="83">
        <f t="shared" si="7"/>
        <v>3250</v>
      </c>
      <c r="E41" s="83">
        <f t="shared" si="2"/>
        <v>4875</v>
      </c>
      <c r="F41" s="84">
        <f t="shared" si="3"/>
        <v>6500</v>
      </c>
      <c r="G41" s="112">
        <f t="shared" si="4"/>
        <v>5233</v>
      </c>
      <c r="H41" s="116">
        <f t="shared" si="5"/>
        <v>872</v>
      </c>
    </row>
    <row r="42" spans="1:8">
      <c r="A42" s="81">
        <f t="shared" si="6"/>
        <v>38</v>
      </c>
      <c r="B42" s="92">
        <v>120900</v>
      </c>
      <c r="C42" s="69">
        <f t="shared" si="0"/>
        <v>1701</v>
      </c>
      <c r="D42" s="83">
        <f t="shared" si="7"/>
        <v>3402</v>
      </c>
      <c r="E42" s="83">
        <f t="shared" si="2"/>
        <v>5103</v>
      </c>
      <c r="F42" s="84">
        <f t="shared" si="3"/>
        <v>6804</v>
      </c>
      <c r="G42" s="113">
        <f t="shared" si="4"/>
        <v>5477</v>
      </c>
      <c r="H42" s="117">
        <f t="shared" si="5"/>
        <v>913</v>
      </c>
    </row>
    <row r="43" spans="1:8">
      <c r="A43" s="81">
        <f t="shared" si="6"/>
        <v>39</v>
      </c>
      <c r="B43" s="82">
        <v>126300</v>
      </c>
      <c r="C43" s="69">
        <f t="shared" si="0"/>
        <v>1777</v>
      </c>
      <c r="D43" s="83">
        <f t="shared" si="7"/>
        <v>3554</v>
      </c>
      <c r="E43" s="83">
        <f t="shared" si="2"/>
        <v>5331</v>
      </c>
      <c r="F43" s="84">
        <f t="shared" si="3"/>
        <v>7108</v>
      </c>
      <c r="G43" s="113">
        <f t="shared" si="4"/>
        <v>5722</v>
      </c>
      <c r="H43" s="117">
        <f t="shared" si="5"/>
        <v>954</v>
      </c>
    </row>
    <row r="44" spans="1:8">
      <c r="A44" s="81">
        <f>+A43+1</f>
        <v>40</v>
      </c>
      <c r="B44" s="82">
        <v>131700</v>
      </c>
      <c r="C44" s="69">
        <f t="shared" si="0"/>
        <v>1853</v>
      </c>
      <c r="D44" s="83">
        <f t="shared" si="7"/>
        <v>3706</v>
      </c>
      <c r="E44" s="83">
        <f t="shared" si="2"/>
        <v>5559</v>
      </c>
      <c r="F44" s="84">
        <f t="shared" si="3"/>
        <v>7412</v>
      </c>
      <c r="G44" s="113">
        <f t="shared" si="4"/>
        <v>5967</v>
      </c>
      <c r="H44" s="117">
        <f t="shared" si="5"/>
        <v>994</v>
      </c>
    </row>
    <row r="45" spans="1:8">
      <c r="A45" s="81">
        <f t="shared" si="6"/>
        <v>41</v>
      </c>
      <c r="B45" s="92">
        <v>137100</v>
      </c>
      <c r="C45" s="69">
        <f t="shared" si="0"/>
        <v>1929</v>
      </c>
      <c r="D45" s="83">
        <f t="shared" si="7"/>
        <v>3858</v>
      </c>
      <c r="E45" s="83">
        <f t="shared" si="2"/>
        <v>5787</v>
      </c>
      <c r="F45" s="84">
        <f t="shared" si="3"/>
        <v>7716</v>
      </c>
      <c r="G45" s="113">
        <f t="shared" si="4"/>
        <v>6211</v>
      </c>
      <c r="H45" s="117">
        <f t="shared" si="5"/>
        <v>1035</v>
      </c>
    </row>
    <row r="46" spans="1:8">
      <c r="A46" s="81">
        <f t="shared" si="6"/>
        <v>42</v>
      </c>
      <c r="B46" s="92">
        <v>142500</v>
      </c>
      <c r="C46" s="69">
        <f>+ROUND(B46*0.0469*0.3,0)</f>
        <v>2005</v>
      </c>
      <c r="D46" s="83">
        <f t="shared" si="7"/>
        <v>4010</v>
      </c>
      <c r="E46" s="83">
        <f t="shared" si="2"/>
        <v>6015</v>
      </c>
      <c r="F46" s="84">
        <f t="shared" si="3"/>
        <v>8020</v>
      </c>
      <c r="G46" s="113">
        <f t="shared" si="4"/>
        <v>6456</v>
      </c>
      <c r="H46" s="117">
        <f t="shared" si="5"/>
        <v>1076</v>
      </c>
    </row>
    <row r="47" spans="1:8">
      <c r="A47" s="81">
        <f t="shared" si="6"/>
        <v>43</v>
      </c>
      <c r="B47" s="82">
        <v>147900</v>
      </c>
      <c r="C47" s="69">
        <f t="shared" si="0"/>
        <v>2081</v>
      </c>
      <c r="D47" s="83">
        <f t="shared" si="7"/>
        <v>4162</v>
      </c>
      <c r="E47" s="83">
        <f t="shared" si="2"/>
        <v>6243</v>
      </c>
      <c r="F47" s="84">
        <f t="shared" si="3"/>
        <v>8324</v>
      </c>
      <c r="G47" s="113">
        <f t="shared" si="4"/>
        <v>6701</v>
      </c>
      <c r="H47" s="117">
        <f t="shared" si="5"/>
        <v>1117</v>
      </c>
    </row>
    <row r="48" spans="1:8">
      <c r="A48" s="85">
        <f>+A47+1</f>
        <v>44</v>
      </c>
      <c r="B48" s="86">
        <v>150000</v>
      </c>
      <c r="C48" s="70">
        <f t="shared" si="0"/>
        <v>2111</v>
      </c>
      <c r="D48" s="87">
        <f t="shared" si="7"/>
        <v>4222</v>
      </c>
      <c r="E48" s="87">
        <f t="shared" si="2"/>
        <v>6333</v>
      </c>
      <c r="F48" s="89">
        <f t="shared" si="3"/>
        <v>8444</v>
      </c>
      <c r="G48" s="114">
        <f t="shared" si="4"/>
        <v>6796</v>
      </c>
      <c r="H48" s="118">
        <f t="shared" si="5"/>
        <v>1133</v>
      </c>
    </row>
    <row r="49" spans="1:8">
      <c r="A49" s="81">
        <f t="shared" si="6"/>
        <v>45</v>
      </c>
      <c r="B49" s="92">
        <v>156400</v>
      </c>
      <c r="C49" s="69">
        <f>+ROUND(B49*0.0469*0.3,0)</f>
        <v>2201</v>
      </c>
      <c r="D49" s="83">
        <f t="shared" si="7"/>
        <v>4402</v>
      </c>
      <c r="E49" s="83">
        <f t="shared" si="2"/>
        <v>6603</v>
      </c>
      <c r="F49" s="84">
        <f t="shared" si="3"/>
        <v>8804</v>
      </c>
      <c r="G49" s="112">
        <f t="shared" si="4"/>
        <v>7086</v>
      </c>
      <c r="H49" s="116">
        <f t="shared" si="5"/>
        <v>1181</v>
      </c>
    </row>
    <row r="50" spans="1:8">
      <c r="A50" s="81">
        <f t="shared" si="6"/>
        <v>46</v>
      </c>
      <c r="B50" s="92">
        <v>162800</v>
      </c>
      <c r="C50" s="69">
        <f t="shared" si="0"/>
        <v>2291</v>
      </c>
      <c r="D50" s="83">
        <f t="shared" si="7"/>
        <v>4582</v>
      </c>
      <c r="E50" s="83">
        <f t="shared" si="2"/>
        <v>6873</v>
      </c>
      <c r="F50" s="84">
        <f t="shared" si="3"/>
        <v>9164</v>
      </c>
      <c r="G50" s="113">
        <f t="shared" si="4"/>
        <v>7376</v>
      </c>
      <c r="H50" s="117">
        <f t="shared" si="5"/>
        <v>1229</v>
      </c>
    </row>
    <row r="51" spans="1:8">
      <c r="A51" s="81">
        <f t="shared" si="6"/>
        <v>47</v>
      </c>
      <c r="B51" s="82">
        <v>169200</v>
      </c>
      <c r="C51" s="69">
        <f t="shared" si="0"/>
        <v>2381</v>
      </c>
      <c r="D51" s="83">
        <f t="shared" si="7"/>
        <v>4762</v>
      </c>
      <c r="E51" s="83">
        <f t="shared" si="2"/>
        <v>7143</v>
      </c>
      <c r="F51" s="84">
        <f t="shared" si="3"/>
        <v>9524</v>
      </c>
      <c r="G51" s="113">
        <f t="shared" si="4"/>
        <v>7666</v>
      </c>
      <c r="H51" s="117">
        <f t="shared" si="5"/>
        <v>1278</v>
      </c>
    </row>
    <row r="52" spans="1:8">
      <c r="A52" s="81">
        <f>+A51+1</f>
        <v>48</v>
      </c>
      <c r="B52" s="82">
        <v>175600</v>
      </c>
      <c r="C52" s="69">
        <f t="shared" si="0"/>
        <v>2471</v>
      </c>
      <c r="D52" s="83">
        <f t="shared" si="7"/>
        <v>4942</v>
      </c>
      <c r="E52" s="83">
        <f t="shared" si="2"/>
        <v>7413</v>
      </c>
      <c r="F52" s="84">
        <f t="shared" si="3"/>
        <v>9884</v>
      </c>
      <c r="G52" s="113">
        <f t="shared" si="4"/>
        <v>7956</v>
      </c>
      <c r="H52" s="117">
        <f t="shared" si="5"/>
        <v>1326</v>
      </c>
    </row>
    <row r="53" spans="1:8" ht="17.25" thickBot="1">
      <c r="A53" s="93">
        <f t="shared" si="6"/>
        <v>49</v>
      </c>
      <c r="B53" s="94">
        <v>182000</v>
      </c>
      <c r="C53" s="71">
        <f t="shared" si="0"/>
        <v>2561</v>
      </c>
      <c r="D53" s="95">
        <f t="shared" si="7"/>
        <v>5122</v>
      </c>
      <c r="E53" s="95">
        <f t="shared" si="2"/>
        <v>7683</v>
      </c>
      <c r="F53" s="96">
        <f t="shared" si="3"/>
        <v>10244</v>
      </c>
      <c r="G53" s="115">
        <f t="shared" si="4"/>
        <v>8246</v>
      </c>
      <c r="H53" s="120">
        <f t="shared" si="5"/>
        <v>1374</v>
      </c>
    </row>
    <row r="54" spans="1:8">
      <c r="A54" s="97" t="s">
        <v>343</v>
      </c>
      <c r="B54" s="97"/>
      <c r="C54" s="97"/>
      <c r="D54" s="97"/>
      <c r="E54" s="97"/>
      <c r="F54" s="97"/>
      <c r="G54" s="97"/>
      <c r="H54" s="249" t="s">
        <v>325</v>
      </c>
    </row>
    <row r="55" spans="1:8">
      <c r="A55" s="97"/>
      <c r="B55" s="97"/>
      <c r="C55" s="97"/>
      <c r="D55" s="97"/>
      <c r="E55" s="97"/>
      <c r="F55" s="97"/>
      <c r="G55" s="97"/>
      <c r="H55" s="248"/>
    </row>
    <row r="56" spans="1:8" s="97" customFormat="1">
      <c r="A56" s="203" t="s">
        <v>344</v>
      </c>
      <c r="B56" s="203"/>
      <c r="C56" s="203"/>
      <c r="D56" s="203"/>
      <c r="E56" s="203"/>
      <c r="F56" s="203"/>
      <c r="G56" s="203"/>
      <c r="H56" s="74"/>
    </row>
    <row r="57" spans="1:8" ht="16.149999999999999" customHeight="1">
      <c r="A57" s="203" t="s">
        <v>326</v>
      </c>
      <c r="B57" s="203"/>
      <c r="C57" s="203"/>
      <c r="D57" s="203"/>
      <c r="E57" s="203"/>
      <c r="F57" s="203"/>
      <c r="G57" s="203"/>
      <c r="H57" s="97"/>
    </row>
    <row r="58" spans="1:8" s="97" customFormat="1" ht="31.15" customHeight="1">
      <c r="A58" s="203" t="s">
        <v>327</v>
      </c>
      <c r="B58" s="203"/>
      <c r="C58" s="203"/>
      <c r="D58" s="203"/>
      <c r="E58" s="203"/>
      <c r="F58" s="203"/>
      <c r="G58" s="203"/>
    </row>
    <row r="59" spans="1:8" s="97" customFormat="1">
      <c r="A59" s="203"/>
      <c r="B59" s="203"/>
      <c r="C59" s="203"/>
      <c r="D59" s="203"/>
      <c r="E59" s="203"/>
      <c r="F59" s="203"/>
      <c r="G59" s="203"/>
    </row>
    <row r="60" spans="1:8">
      <c r="A60" s="98"/>
      <c r="B60" s="98"/>
      <c r="C60" s="98"/>
      <c r="D60" s="98"/>
      <c r="E60" s="98"/>
      <c r="F60" s="98"/>
      <c r="G60" s="98"/>
    </row>
    <row r="61" spans="1:8">
      <c r="A61" s="98"/>
      <c r="B61" s="98"/>
      <c r="C61" s="98"/>
      <c r="D61" s="98"/>
      <c r="E61" s="98"/>
      <c r="F61" s="98"/>
      <c r="G61" s="98"/>
    </row>
    <row r="62" spans="1:8">
      <c r="A62" s="98"/>
      <c r="B62" s="98"/>
      <c r="C62" s="98"/>
      <c r="D62" s="98"/>
      <c r="E62" s="98"/>
      <c r="F62" s="98"/>
      <c r="G62" s="98"/>
    </row>
    <row r="63" spans="1:8">
      <c r="A63" s="98"/>
      <c r="B63" s="98"/>
      <c r="C63" s="98"/>
      <c r="D63" s="98"/>
      <c r="E63" s="98"/>
      <c r="F63" s="98"/>
      <c r="G63" s="98"/>
    </row>
  </sheetData>
  <mergeCells count="9">
    <mergeCell ref="H3:H4"/>
    <mergeCell ref="A57:G57"/>
    <mergeCell ref="A58:G58"/>
    <mergeCell ref="A59:G59"/>
    <mergeCell ref="A3:A4"/>
    <mergeCell ref="C3:F3"/>
    <mergeCell ref="G3:G4"/>
    <mergeCell ref="B3:B4"/>
    <mergeCell ref="A56:G56"/>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工作表6"/>
  <dimension ref="A1:AE73"/>
  <sheetViews>
    <sheetView zoomScaleNormal="100" workbookViewId="0">
      <selection activeCell="A71" sqref="A71:AA71"/>
    </sheetView>
  </sheetViews>
  <sheetFormatPr defaultRowHeight="16.5"/>
  <cols>
    <col min="1" max="1" width="8.875" style="99" customWidth="1"/>
    <col min="2" max="29" width="6.625" style="99" customWidth="1"/>
    <col min="30" max="30" width="3.25" style="99" customWidth="1"/>
    <col min="31" max="256" width="9" style="99"/>
    <col min="257" max="257" width="8.875" style="99" customWidth="1"/>
    <col min="258" max="285" width="6.625" style="99" customWidth="1"/>
    <col min="286" max="286" width="3.25" style="99" customWidth="1"/>
    <col min="287" max="512" width="9" style="99"/>
    <col min="513" max="513" width="8.875" style="99" customWidth="1"/>
    <col min="514" max="541" width="6.625" style="99" customWidth="1"/>
    <col min="542" max="542" width="3.25" style="99" customWidth="1"/>
    <col min="543" max="768" width="9" style="99"/>
    <col min="769" max="769" width="8.875" style="99" customWidth="1"/>
    <col min="770" max="797" width="6.625" style="99" customWidth="1"/>
    <col min="798" max="798" width="3.25" style="99" customWidth="1"/>
    <col min="799" max="1024" width="9" style="99"/>
    <col min="1025" max="1025" width="8.875" style="99" customWidth="1"/>
    <col min="1026" max="1053" width="6.625" style="99" customWidth="1"/>
    <col min="1054" max="1054" width="3.25" style="99" customWidth="1"/>
    <col min="1055" max="1280" width="9" style="99"/>
    <col min="1281" max="1281" width="8.875" style="99" customWidth="1"/>
    <col min="1282" max="1309" width="6.625" style="99" customWidth="1"/>
    <col min="1310" max="1310" width="3.25" style="99" customWidth="1"/>
    <col min="1311" max="1536" width="9" style="99"/>
    <col min="1537" max="1537" width="8.875" style="99" customWidth="1"/>
    <col min="1538" max="1565" width="6.625" style="99" customWidth="1"/>
    <col min="1566" max="1566" width="3.25" style="99" customWidth="1"/>
    <col min="1567" max="1792" width="9" style="99"/>
    <col min="1793" max="1793" width="8.875" style="99" customWidth="1"/>
    <col min="1794" max="1821" width="6.625" style="99" customWidth="1"/>
    <col min="1822" max="1822" width="3.25" style="99" customWidth="1"/>
    <col min="1823" max="2048" width="9" style="99"/>
    <col min="2049" max="2049" width="8.875" style="99" customWidth="1"/>
    <col min="2050" max="2077" width="6.625" style="99" customWidth="1"/>
    <col min="2078" max="2078" width="3.25" style="99" customWidth="1"/>
    <col min="2079" max="2304" width="9" style="99"/>
    <col min="2305" max="2305" width="8.875" style="99" customWidth="1"/>
    <col min="2306" max="2333" width="6.625" style="99" customWidth="1"/>
    <col min="2334" max="2334" width="3.25" style="99" customWidth="1"/>
    <col min="2335" max="2560" width="9" style="99"/>
    <col min="2561" max="2561" width="8.875" style="99" customWidth="1"/>
    <col min="2562" max="2589" width="6.625" style="99" customWidth="1"/>
    <col min="2590" max="2590" width="3.25" style="99" customWidth="1"/>
    <col min="2591" max="2816" width="9" style="99"/>
    <col min="2817" max="2817" width="8.875" style="99" customWidth="1"/>
    <col min="2818" max="2845" width="6.625" style="99" customWidth="1"/>
    <col min="2846" max="2846" width="3.25" style="99" customWidth="1"/>
    <col min="2847" max="3072" width="9" style="99"/>
    <col min="3073" max="3073" width="8.875" style="99" customWidth="1"/>
    <col min="3074" max="3101" width="6.625" style="99" customWidth="1"/>
    <col min="3102" max="3102" width="3.25" style="99" customWidth="1"/>
    <col min="3103" max="3328" width="9" style="99"/>
    <col min="3329" max="3329" width="8.875" style="99" customWidth="1"/>
    <col min="3330" max="3357" width="6.625" style="99" customWidth="1"/>
    <col min="3358" max="3358" width="3.25" style="99" customWidth="1"/>
    <col min="3359" max="3584" width="9" style="99"/>
    <col min="3585" max="3585" width="8.875" style="99" customWidth="1"/>
    <col min="3586" max="3613" width="6.625" style="99" customWidth="1"/>
    <col min="3614" max="3614" width="3.25" style="99" customWidth="1"/>
    <col min="3615" max="3840" width="9" style="99"/>
    <col min="3841" max="3841" width="8.875" style="99" customWidth="1"/>
    <col min="3842" max="3869" width="6.625" style="99" customWidth="1"/>
    <col min="3870" max="3870" width="3.25" style="99" customWidth="1"/>
    <col min="3871" max="4096" width="9" style="99"/>
    <col min="4097" max="4097" width="8.875" style="99" customWidth="1"/>
    <col min="4098" max="4125" width="6.625" style="99" customWidth="1"/>
    <col min="4126" max="4126" width="3.25" style="99" customWidth="1"/>
    <col min="4127" max="4352" width="9" style="99"/>
    <col min="4353" max="4353" width="8.875" style="99" customWidth="1"/>
    <col min="4354" max="4381" width="6.625" style="99" customWidth="1"/>
    <col min="4382" max="4382" width="3.25" style="99" customWidth="1"/>
    <col min="4383" max="4608" width="9" style="99"/>
    <col min="4609" max="4609" width="8.875" style="99" customWidth="1"/>
    <col min="4610" max="4637" width="6.625" style="99" customWidth="1"/>
    <col min="4638" max="4638" width="3.25" style="99" customWidth="1"/>
    <col min="4639" max="4864" width="9" style="99"/>
    <col min="4865" max="4865" width="8.875" style="99" customWidth="1"/>
    <col min="4866" max="4893" width="6.625" style="99" customWidth="1"/>
    <col min="4894" max="4894" width="3.25" style="99" customWidth="1"/>
    <col min="4895" max="5120" width="9" style="99"/>
    <col min="5121" max="5121" width="8.875" style="99" customWidth="1"/>
    <col min="5122" max="5149" width="6.625" style="99" customWidth="1"/>
    <col min="5150" max="5150" width="3.25" style="99" customWidth="1"/>
    <col min="5151" max="5376" width="9" style="99"/>
    <col min="5377" max="5377" width="8.875" style="99" customWidth="1"/>
    <col min="5378" max="5405" width="6.625" style="99" customWidth="1"/>
    <col min="5406" max="5406" width="3.25" style="99" customWidth="1"/>
    <col min="5407" max="5632" width="9" style="99"/>
    <col min="5633" max="5633" width="8.875" style="99" customWidth="1"/>
    <col min="5634" max="5661" width="6.625" style="99" customWidth="1"/>
    <col min="5662" max="5662" width="3.25" style="99" customWidth="1"/>
    <col min="5663" max="5888" width="9" style="99"/>
    <col min="5889" max="5889" width="8.875" style="99" customWidth="1"/>
    <col min="5890" max="5917" width="6.625" style="99" customWidth="1"/>
    <col min="5918" max="5918" width="3.25" style="99" customWidth="1"/>
    <col min="5919" max="6144" width="9" style="99"/>
    <col min="6145" max="6145" width="8.875" style="99" customWidth="1"/>
    <col min="6146" max="6173" width="6.625" style="99" customWidth="1"/>
    <col min="6174" max="6174" width="3.25" style="99" customWidth="1"/>
    <col min="6175" max="6400" width="9" style="99"/>
    <col min="6401" max="6401" width="8.875" style="99" customWidth="1"/>
    <col min="6402" max="6429" width="6.625" style="99" customWidth="1"/>
    <col min="6430" max="6430" width="3.25" style="99" customWidth="1"/>
    <col min="6431" max="6656" width="9" style="99"/>
    <col min="6657" max="6657" width="8.875" style="99" customWidth="1"/>
    <col min="6658" max="6685" width="6.625" style="99" customWidth="1"/>
    <col min="6686" max="6686" width="3.25" style="99" customWidth="1"/>
    <col min="6687" max="6912" width="9" style="99"/>
    <col min="6913" max="6913" width="8.875" style="99" customWidth="1"/>
    <col min="6914" max="6941" width="6.625" style="99" customWidth="1"/>
    <col min="6942" max="6942" width="3.25" style="99" customWidth="1"/>
    <col min="6943" max="7168" width="9" style="99"/>
    <col min="7169" max="7169" width="8.875" style="99" customWidth="1"/>
    <col min="7170" max="7197" width="6.625" style="99" customWidth="1"/>
    <col min="7198" max="7198" width="3.25" style="99" customWidth="1"/>
    <col min="7199" max="7424" width="9" style="99"/>
    <col min="7425" max="7425" width="8.875" style="99" customWidth="1"/>
    <col min="7426" max="7453" width="6.625" style="99" customWidth="1"/>
    <col min="7454" max="7454" width="3.25" style="99" customWidth="1"/>
    <col min="7455" max="7680" width="9" style="99"/>
    <col min="7681" max="7681" width="8.875" style="99" customWidth="1"/>
    <col min="7682" max="7709" width="6.625" style="99" customWidth="1"/>
    <col min="7710" max="7710" width="3.25" style="99" customWidth="1"/>
    <col min="7711" max="7936" width="9" style="99"/>
    <col min="7937" max="7937" width="8.875" style="99" customWidth="1"/>
    <col min="7938" max="7965" width="6.625" style="99" customWidth="1"/>
    <col min="7966" max="7966" width="3.25" style="99" customWidth="1"/>
    <col min="7967" max="8192" width="9" style="99"/>
    <col min="8193" max="8193" width="8.875" style="99" customWidth="1"/>
    <col min="8194" max="8221" width="6.625" style="99" customWidth="1"/>
    <col min="8222" max="8222" width="3.25" style="99" customWidth="1"/>
    <col min="8223" max="8448" width="9" style="99"/>
    <col min="8449" max="8449" width="8.875" style="99" customWidth="1"/>
    <col min="8450" max="8477" width="6.625" style="99" customWidth="1"/>
    <col min="8478" max="8478" width="3.25" style="99" customWidth="1"/>
    <col min="8479" max="8704" width="9" style="99"/>
    <col min="8705" max="8705" width="8.875" style="99" customWidth="1"/>
    <col min="8706" max="8733" width="6.625" style="99" customWidth="1"/>
    <col min="8734" max="8734" width="3.25" style="99" customWidth="1"/>
    <col min="8735" max="8960" width="9" style="99"/>
    <col min="8961" max="8961" width="8.875" style="99" customWidth="1"/>
    <col min="8962" max="8989" width="6.625" style="99" customWidth="1"/>
    <col min="8990" max="8990" width="3.25" style="99" customWidth="1"/>
    <col min="8991" max="9216" width="9" style="99"/>
    <col min="9217" max="9217" width="8.875" style="99" customWidth="1"/>
    <col min="9218" max="9245" width="6.625" style="99" customWidth="1"/>
    <col min="9246" max="9246" width="3.25" style="99" customWidth="1"/>
    <col min="9247" max="9472" width="9" style="99"/>
    <col min="9473" max="9473" width="8.875" style="99" customWidth="1"/>
    <col min="9474" max="9501" width="6.625" style="99" customWidth="1"/>
    <col min="9502" max="9502" width="3.25" style="99" customWidth="1"/>
    <col min="9503" max="9728" width="9" style="99"/>
    <col min="9729" max="9729" width="8.875" style="99" customWidth="1"/>
    <col min="9730" max="9757" width="6.625" style="99" customWidth="1"/>
    <col min="9758" max="9758" width="3.25" style="99" customWidth="1"/>
    <col min="9759" max="9984" width="9" style="99"/>
    <col min="9985" max="9985" width="8.875" style="99" customWidth="1"/>
    <col min="9986" max="10013" width="6.625" style="99" customWidth="1"/>
    <col min="10014" max="10014" width="3.25" style="99" customWidth="1"/>
    <col min="10015" max="10240" width="9" style="99"/>
    <col min="10241" max="10241" width="8.875" style="99" customWidth="1"/>
    <col min="10242" max="10269" width="6.625" style="99" customWidth="1"/>
    <col min="10270" max="10270" width="3.25" style="99" customWidth="1"/>
    <col min="10271" max="10496" width="9" style="99"/>
    <col min="10497" max="10497" width="8.875" style="99" customWidth="1"/>
    <col min="10498" max="10525" width="6.625" style="99" customWidth="1"/>
    <col min="10526" max="10526" width="3.25" style="99" customWidth="1"/>
    <col min="10527" max="10752" width="9" style="99"/>
    <col min="10753" max="10753" width="8.875" style="99" customWidth="1"/>
    <col min="10754" max="10781" width="6.625" style="99" customWidth="1"/>
    <col min="10782" max="10782" width="3.25" style="99" customWidth="1"/>
    <col min="10783" max="11008" width="9" style="99"/>
    <col min="11009" max="11009" width="8.875" style="99" customWidth="1"/>
    <col min="11010" max="11037" width="6.625" style="99" customWidth="1"/>
    <col min="11038" max="11038" width="3.25" style="99" customWidth="1"/>
    <col min="11039" max="11264" width="9" style="99"/>
    <col min="11265" max="11265" width="8.875" style="99" customWidth="1"/>
    <col min="11266" max="11293" width="6.625" style="99" customWidth="1"/>
    <col min="11294" max="11294" width="3.25" style="99" customWidth="1"/>
    <col min="11295" max="11520" width="9" style="99"/>
    <col min="11521" max="11521" width="8.875" style="99" customWidth="1"/>
    <col min="11522" max="11549" width="6.625" style="99" customWidth="1"/>
    <col min="11550" max="11550" width="3.25" style="99" customWidth="1"/>
    <col min="11551" max="11776" width="9" style="99"/>
    <col min="11777" max="11777" width="8.875" style="99" customWidth="1"/>
    <col min="11778" max="11805" width="6.625" style="99" customWidth="1"/>
    <col min="11806" max="11806" width="3.25" style="99" customWidth="1"/>
    <col min="11807" max="12032" width="9" style="99"/>
    <col min="12033" max="12033" width="8.875" style="99" customWidth="1"/>
    <col min="12034" max="12061" width="6.625" style="99" customWidth="1"/>
    <col min="12062" max="12062" width="3.25" style="99" customWidth="1"/>
    <col min="12063" max="12288" width="9" style="99"/>
    <col min="12289" max="12289" width="8.875" style="99" customWidth="1"/>
    <col min="12290" max="12317" width="6.625" style="99" customWidth="1"/>
    <col min="12318" max="12318" width="3.25" style="99" customWidth="1"/>
    <col min="12319" max="12544" width="9" style="99"/>
    <col min="12545" max="12545" width="8.875" style="99" customWidth="1"/>
    <col min="12546" max="12573" width="6.625" style="99" customWidth="1"/>
    <col min="12574" max="12574" width="3.25" style="99" customWidth="1"/>
    <col min="12575" max="12800" width="9" style="99"/>
    <col min="12801" max="12801" width="8.875" style="99" customWidth="1"/>
    <col min="12802" max="12829" width="6.625" style="99" customWidth="1"/>
    <col min="12830" max="12830" width="3.25" style="99" customWidth="1"/>
    <col min="12831" max="13056" width="9" style="99"/>
    <col min="13057" max="13057" width="8.875" style="99" customWidth="1"/>
    <col min="13058" max="13085" width="6.625" style="99" customWidth="1"/>
    <col min="13086" max="13086" width="3.25" style="99" customWidth="1"/>
    <col min="13087" max="13312" width="9" style="99"/>
    <col min="13313" max="13313" width="8.875" style="99" customWidth="1"/>
    <col min="13314" max="13341" width="6.625" style="99" customWidth="1"/>
    <col min="13342" max="13342" width="3.25" style="99" customWidth="1"/>
    <col min="13343" max="13568" width="9" style="99"/>
    <col min="13569" max="13569" width="8.875" style="99" customWidth="1"/>
    <col min="13570" max="13597" width="6.625" style="99" customWidth="1"/>
    <col min="13598" max="13598" width="3.25" style="99" customWidth="1"/>
    <col min="13599" max="13824" width="9" style="99"/>
    <col min="13825" max="13825" width="8.875" style="99" customWidth="1"/>
    <col min="13826" max="13853" width="6.625" style="99" customWidth="1"/>
    <col min="13854" max="13854" width="3.25" style="99" customWidth="1"/>
    <col min="13855" max="14080" width="9" style="99"/>
    <col min="14081" max="14081" width="8.875" style="99" customWidth="1"/>
    <col min="14082" max="14109" width="6.625" style="99" customWidth="1"/>
    <col min="14110" max="14110" width="3.25" style="99" customWidth="1"/>
    <col min="14111" max="14336" width="9" style="99"/>
    <col min="14337" max="14337" width="8.875" style="99" customWidth="1"/>
    <col min="14338" max="14365" width="6.625" style="99" customWidth="1"/>
    <col min="14366" max="14366" width="3.25" style="99" customWidth="1"/>
    <col min="14367" max="14592" width="9" style="99"/>
    <col min="14593" max="14593" width="8.875" style="99" customWidth="1"/>
    <col min="14594" max="14621" width="6.625" style="99" customWidth="1"/>
    <col min="14622" max="14622" width="3.25" style="99" customWidth="1"/>
    <col min="14623" max="14848" width="9" style="99"/>
    <col min="14849" max="14849" width="8.875" style="99" customWidth="1"/>
    <col min="14850" max="14877" width="6.625" style="99" customWidth="1"/>
    <col min="14878" max="14878" width="3.25" style="99" customWidth="1"/>
    <col min="14879" max="15104" width="9" style="99"/>
    <col min="15105" max="15105" width="8.875" style="99" customWidth="1"/>
    <col min="15106" max="15133" width="6.625" style="99" customWidth="1"/>
    <col min="15134" max="15134" width="3.25" style="99" customWidth="1"/>
    <col min="15135" max="15360" width="9" style="99"/>
    <col min="15361" max="15361" width="8.875" style="99" customWidth="1"/>
    <col min="15362" max="15389" width="6.625" style="99" customWidth="1"/>
    <col min="15390" max="15390" width="3.25" style="99" customWidth="1"/>
    <col min="15391" max="15616" width="9" style="99"/>
    <col min="15617" max="15617" width="8.875" style="99" customWidth="1"/>
    <col min="15618" max="15645" width="6.625" style="99" customWidth="1"/>
    <col min="15646" max="15646" width="3.25" style="99" customWidth="1"/>
    <col min="15647" max="15872" width="9" style="99"/>
    <col min="15873" max="15873" width="8.875" style="99" customWidth="1"/>
    <col min="15874" max="15901" width="6.625" style="99" customWidth="1"/>
    <col min="15902" max="15902" width="3.25" style="99" customWidth="1"/>
    <col min="15903" max="16128" width="9" style="99"/>
    <col min="16129" max="16129" width="8.875" style="99" customWidth="1"/>
    <col min="16130" max="16157" width="6.625" style="99" customWidth="1"/>
    <col min="16158" max="16158" width="3.25" style="99" customWidth="1"/>
    <col min="16159" max="16384" width="9" style="99"/>
  </cols>
  <sheetData>
    <row r="1" spans="1:31" ht="20.25" customHeight="1">
      <c r="A1" s="231" t="s">
        <v>345</v>
      </c>
      <c r="B1" s="232"/>
      <c r="C1" s="232"/>
      <c r="D1" s="232"/>
      <c r="E1" s="232"/>
      <c r="F1" s="232"/>
      <c r="G1" s="232"/>
      <c r="H1" s="232"/>
      <c r="I1" s="232"/>
      <c r="J1" s="232"/>
      <c r="K1" s="232"/>
      <c r="L1" s="232"/>
      <c r="M1" s="232"/>
      <c r="N1" s="232"/>
      <c r="O1" s="232"/>
      <c r="P1" s="232"/>
      <c r="Q1" s="232"/>
      <c r="R1" s="232"/>
      <c r="S1" s="232"/>
      <c r="T1" s="232"/>
      <c r="U1" s="232"/>
      <c r="V1" s="232"/>
      <c r="W1" s="232"/>
      <c r="X1" s="232"/>
      <c r="Y1" s="232"/>
      <c r="Z1" s="233"/>
      <c r="AA1" s="158" t="s">
        <v>188</v>
      </c>
      <c r="AB1" s="159"/>
      <c r="AC1" s="159"/>
      <c r="AD1" s="156"/>
      <c r="AE1" s="156"/>
    </row>
    <row r="2" spans="1:31" s="100" customFormat="1" ht="19.5" customHeight="1" thickBot="1">
      <c r="A2" s="234" t="s">
        <v>308</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138"/>
      <c r="AE2" s="138"/>
    </row>
    <row r="3" spans="1:31" ht="12" customHeight="1">
      <c r="A3" s="236"/>
      <c r="B3" s="252" t="s">
        <v>346</v>
      </c>
      <c r="C3" s="253"/>
      <c r="D3" s="253"/>
      <c r="E3" s="253"/>
      <c r="F3" s="253"/>
      <c r="G3" s="253"/>
      <c r="H3" s="253"/>
      <c r="I3" s="253"/>
      <c r="J3" s="253"/>
      <c r="K3" s="253"/>
      <c r="L3" s="253"/>
      <c r="M3" s="253"/>
      <c r="N3" s="253"/>
      <c r="O3" s="253"/>
      <c r="P3" s="253"/>
      <c r="Q3" s="253"/>
      <c r="R3" s="253"/>
      <c r="S3" s="253"/>
      <c r="T3" s="253"/>
      <c r="U3" s="254"/>
      <c r="V3" s="250" t="s">
        <v>347</v>
      </c>
      <c r="W3" s="251"/>
      <c r="X3" s="250" t="s">
        <v>213</v>
      </c>
      <c r="Y3" s="251"/>
      <c r="Z3" s="250" t="s">
        <v>189</v>
      </c>
      <c r="AA3" s="251"/>
      <c r="AB3" s="221" t="s">
        <v>348</v>
      </c>
      <c r="AC3" s="222"/>
      <c r="AD3" s="137"/>
      <c r="AE3" s="139" t="s">
        <v>193</v>
      </c>
    </row>
    <row r="4" spans="1:31" ht="12" customHeight="1">
      <c r="A4" s="237"/>
      <c r="B4" s="223">
        <v>11100</v>
      </c>
      <c r="C4" s="223"/>
      <c r="D4" s="223">
        <v>12540</v>
      </c>
      <c r="E4" s="223"/>
      <c r="F4" s="223">
        <v>13500</v>
      </c>
      <c r="G4" s="223"/>
      <c r="H4" s="223">
        <v>15840</v>
      </c>
      <c r="I4" s="223"/>
      <c r="J4" s="213">
        <v>16500</v>
      </c>
      <c r="K4" s="214"/>
      <c r="L4" s="223">
        <v>17280</v>
      </c>
      <c r="M4" s="223"/>
      <c r="N4" s="223">
        <v>17880</v>
      </c>
      <c r="O4" s="223"/>
      <c r="P4" s="226">
        <v>19047</v>
      </c>
      <c r="Q4" s="226"/>
      <c r="R4" s="226">
        <v>20008</v>
      </c>
      <c r="S4" s="226"/>
      <c r="T4" s="223">
        <v>21009</v>
      </c>
      <c r="U4" s="223"/>
      <c r="V4" s="223">
        <v>22000</v>
      </c>
      <c r="W4" s="223"/>
      <c r="X4" s="223">
        <v>22800</v>
      </c>
      <c r="Y4" s="223"/>
      <c r="Z4" s="213">
        <v>24000</v>
      </c>
      <c r="AA4" s="214"/>
      <c r="AB4" s="213">
        <v>25200</v>
      </c>
      <c r="AC4" s="230"/>
      <c r="AD4" s="137"/>
      <c r="AE4" s="140">
        <v>9.5000000000000001E-2</v>
      </c>
    </row>
    <row r="5" spans="1:31" ht="12" customHeight="1">
      <c r="A5" s="238"/>
      <c r="B5" s="141" t="s">
        <v>194</v>
      </c>
      <c r="C5" s="141" t="s">
        <v>195</v>
      </c>
      <c r="D5" s="141" t="s">
        <v>194</v>
      </c>
      <c r="E5" s="141" t="s">
        <v>195</v>
      </c>
      <c r="F5" s="141" t="s">
        <v>194</v>
      </c>
      <c r="G5" s="141" t="s">
        <v>195</v>
      </c>
      <c r="H5" s="141" t="s">
        <v>194</v>
      </c>
      <c r="I5" s="141" t="s">
        <v>195</v>
      </c>
      <c r="J5" s="141" t="s">
        <v>194</v>
      </c>
      <c r="K5" s="141" t="s">
        <v>195</v>
      </c>
      <c r="L5" s="141" t="s">
        <v>194</v>
      </c>
      <c r="M5" s="141" t="s">
        <v>195</v>
      </c>
      <c r="N5" s="141" t="s">
        <v>194</v>
      </c>
      <c r="O5" s="141" t="s">
        <v>195</v>
      </c>
      <c r="P5" s="141" t="s">
        <v>194</v>
      </c>
      <c r="Q5" s="141" t="s">
        <v>195</v>
      </c>
      <c r="R5" s="141" t="s">
        <v>194</v>
      </c>
      <c r="S5" s="141" t="s">
        <v>195</v>
      </c>
      <c r="T5" s="141" t="s">
        <v>194</v>
      </c>
      <c r="U5" s="141" t="s">
        <v>195</v>
      </c>
      <c r="V5" s="141" t="s">
        <v>194</v>
      </c>
      <c r="W5" s="141" t="s">
        <v>195</v>
      </c>
      <c r="X5" s="141" t="s">
        <v>194</v>
      </c>
      <c r="Y5" s="141" t="s">
        <v>195</v>
      </c>
      <c r="Z5" s="141" t="s">
        <v>194</v>
      </c>
      <c r="AA5" s="141" t="s">
        <v>195</v>
      </c>
      <c r="AB5" s="142" t="s">
        <v>194</v>
      </c>
      <c r="AC5" s="143" t="s">
        <v>195</v>
      </c>
      <c r="AD5" s="137"/>
      <c r="AE5" s="139" t="s">
        <v>309</v>
      </c>
    </row>
    <row r="6" spans="1:31" s="101" customFormat="1" ht="11.1" customHeight="1">
      <c r="A6" s="144">
        <v>1</v>
      </c>
      <c r="B6" s="145">
        <v>8</v>
      </c>
      <c r="C6" s="145">
        <v>28</v>
      </c>
      <c r="D6" s="145">
        <v>9</v>
      </c>
      <c r="E6" s="145">
        <v>31</v>
      </c>
      <c r="F6" s="145">
        <v>10</v>
      </c>
      <c r="G6" s="145">
        <v>33</v>
      </c>
      <c r="H6" s="145">
        <v>11</v>
      </c>
      <c r="I6" s="145">
        <v>39</v>
      </c>
      <c r="J6" s="145">
        <v>11</v>
      </c>
      <c r="K6" s="145">
        <v>41</v>
      </c>
      <c r="L6" s="145">
        <v>12</v>
      </c>
      <c r="M6" s="145">
        <v>42</v>
      </c>
      <c r="N6" s="145">
        <v>12</v>
      </c>
      <c r="O6" s="145">
        <v>44</v>
      </c>
      <c r="P6" s="145">
        <v>13</v>
      </c>
      <c r="Q6" s="145">
        <v>46</v>
      </c>
      <c r="R6" s="145">
        <v>14</v>
      </c>
      <c r="S6" s="145">
        <v>49</v>
      </c>
      <c r="T6" s="145">
        <v>14</v>
      </c>
      <c r="U6" s="145">
        <v>52</v>
      </c>
      <c r="V6" s="145">
        <v>15</v>
      </c>
      <c r="W6" s="145">
        <v>54</v>
      </c>
      <c r="X6" s="145">
        <v>16</v>
      </c>
      <c r="Y6" s="145">
        <v>56</v>
      </c>
      <c r="Z6" s="145">
        <v>17</v>
      </c>
      <c r="AA6" s="145">
        <v>59</v>
      </c>
      <c r="AB6" s="146">
        <v>18</v>
      </c>
      <c r="AC6" s="147">
        <v>62</v>
      </c>
      <c r="AD6" s="148"/>
      <c r="AE6" s="140">
        <v>0.01</v>
      </c>
    </row>
    <row r="7" spans="1:31" s="101" customFormat="1" ht="11.1" customHeight="1">
      <c r="A7" s="144">
        <v>2</v>
      </c>
      <c r="B7" s="145">
        <v>15</v>
      </c>
      <c r="C7" s="145">
        <v>54</v>
      </c>
      <c r="D7" s="145">
        <v>18</v>
      </c>
      <c r="E7" s="145">
        <v>62</v>
      </c>
      <c r="F7" s="145">
        <v>19</v>
      </c>
      <c r="G7" s="145">
        <v>66</v>
      </c>
      <c r="H7" s="145">
        <v>22</v>
      </c>
      <c r="I7" s="145">
        <v>77</v>
      </c>
      <c r="J7" s="145">
        <v>23</v>
      </c>
      <c r="K7" s="145">
        <v>81</v>
      </c>
      <c r="L7" s="145">
        <v>24</v>
      </c>
      <c r="M7" s="145">
        <v>85</v>
      </c>
      <c r="N7" s="145">
        <v>25</v>
      </c>
      <c r="O7" s="145">
        <v>87</v>
      </c>
      <c r="P7" s="145">
        <v>27</v>
      </c>
      <c r="Q7" s="145">
        <v>93</v>
      </c>
      <c r="R7" s="145">
        <v>28</v>
      </c>
      <c r="S7" s="145">
        <v>98</v>
      </c>
      <c r="T7" s="145">
        <v>30</v>
      </c>
      <c r="U7" s="145">
        <v>103</v>
      </c>
      <c r="V7" s="145">
        <v>31</v>
      </c>
      <c r="W7" s="145">
        <v>108</v>
      </c>
      <c r="X7" s="145">
        <v>32</v>
      </c>
      <c r="Y7" s="145">
        <v>112</v>
      </c>
      <c r="Z7" s="145">
        <v>33</v>
      </c>
      <c r="AA7" s="145">
        <v>117</v>
      </c>
      <c r="AB7" s="146">
        <v>35</v>
      </c>
      <c r="AC7" s="147">
        <v>124</v>
      </c>
      <c r="AD7" s="148"/>
      <c r="AE7" s="148"/>
    </row>
    <row r="8" spans="1:31" s="101" customFormat="1" ht="11.1" customHeight="1">
      <c r="A8" s="144">
        <v>3</v>
      </c>
      <c r="B8" s="145">
        <v>23</v>
      </c>
      <c r="C8" s="145">
        <v>82</v>
      </c>
      <c r="D8" s="145">
        <v>27</v>
      </c>
      <c r="E8" s="145">
        <v>92</v>
      </c>
      <c r="F8" s="145">
        <v>29</v>
      </c>
      <c r="G8" s="145">
        <v>99</v>
      </c>
      <c r="H8" s="145">
        <v>33</v>
      </c>
      <c r="I8" s="145">
        <v>116</v>
      </c>
      <c r="J8" s="145">
        <v>34</v>
      </c>
      <c r="K8" s="145">
        <v>122</v>
      </c>
      <c r="L8" s="145">
        <v>36</v>
      </c>
      <c r="M8" s="145">
        <v>127</v>
      </c>
      <c r="N8" s="145">
        <v>38</v>
      </c>
      <c r="O8" s="145">
        <v>132</v>
      </c>
      <c r="P8" s="145">
        <v>40</v>
      </c>
      <c r="Q8" s="145">
        <v>140</v>
      </c>
      <c r="R8" s="145">
        <v>42</v>
      </c>
      <c r="S8" s="145">
        <v>147</v>
      </c>
      <c r="T8" s="145">
        <v>44</v>
      </c>
      <c r="U8" s="145">
        <v>155</v>
      </c>
      <c r="V8" s="145">
        <v>46</v>
      </c>
      <c r="W8" s="145">
        <v>161</v>
      </c>
      <c r="X8" s="145">
        <v>48</v>
      </c>
      <c r="Y8" s="145">
        <v>168</v>
      </c>
      <c r="Z8" s="145">
        <v>51</v>
      </c>
      <c r="AA8" s="145">
        <v>177</v>
      </c>
      <c r="AB8" s="146">
        <v>53</v>
      </c>
      <c r="AC8" s="147">
        <v>186</v>
      </c>
      <c r="AD8" s="148"/>
      <c r="AE8" s="148"/>
    </row>
    <row r="9" spans="1:31" s="101" customFormat="1" ht="11.1" customHeight="1">
      <c r="A9" s="144">
        <v>4</v>
      </c>
      <c r="B9" s="145">
        <v>31</v>
      </c>
      <c r="C9" s="145">
        <v>108</v>
      </c>
      <c r="D9" s="145">
        <v>35</v>
      </c>
      <c r="E9" s="145">
        <v>123</v>
      </c>
      <c r="F9" s="145">
        <v>38</v>
      </c>
      <c r="G9" s="145">
        <v>133</v>
      </c>
      <c r="H9" s="145">
        <v>44</v>
      </c>
      <c r="I9" s="145">
        <v>155</v>
      </c>
      <c r="J9" s="145">
        <v>46</v>
      </c>
      <c r="K9" s="145">
        <v>161</v>
      </c>
      <c r="L9" s="145">
        <v>49</v>
      </c>
      <c r="M9" s="145">
        <v>169</v>
      </c>
      <c r="N9" s="145">
        <v>50</v>
      </c>
      <c r="O9" s="145">
        <v>176</v>
      </c>
      <c r="P9" s="145">
        <v>53</v>
      </c>
      <c r="Q9" s="145">
        <v>187</v>
      </c>
      <c r="R9" s="145">
        <v>56</v>
      </c>
      <c r="S9" s="145">
        <v>196</v>
      </c>
      <c r="T9" s="145">
        <v>59</v>
      </c>
      <c r="U9" s="145">
        <v>206</v>
      </c>
      <c r="V9" s="145">
        <v>62</v>
      </c>
      <c r="W9" s="145">
        <v>216</v>
      </c>
      <c r="X9" s="145">
        <v>64</v>
      </c>
      <c r="Y9" s="145">
        <v>223</v>
      </c>
      <c r="Z9" s="145">
        <v>67</v>
      </c>
      <c r="AA9" s="145">
        <v>235</v>
      </c>
      <c r="AB9" s="146">
        <v>71</v>
      </c>
      <c r="AC9" s="147">
        <v>247</v>
      </c>
      <c r="AD9" s="148"/>
      <c r="AE9" s="148"/>
    </row>
    <row r="10" spans="1:31" s="101" customFormat="1" ht="11.1" customHeight="1">
      <c r="A10" s="144">
        <v>5</v>
      </c>
      <c r="B10" s="145">
        <v>39</v>
      </c>
      <c r="C10" s="145">
        <v>136</v>
      </c>
      <c r="D10" s="145">
        <v>44</v>
      </c>
      <c r="E10" s="145">
        <v>154</v>
      </c>
      <c r="F10" s="145">
        <v>48</v>
      </c>
      <c r="G10" s="145">
        <v>166</v>
      </c>
      <c r="H10" s="145">
        <v>55</v>
      </c>
      <c r="I10" s="145">
        <v>194</v>
      </c>
      <c r="J10" s="145">
        <v>58</v>
      </c>
      <c r="K10" s="145">
        <v>202</v>
      </c>
      <c r="L10" s="145">
        <v>61</v>
      </c>
      <c r="M10" s="145">
        <v>212</v>
      </c>
      <c r="N10" s="145">
        <v>63</v>
      </c>
      <c r="O10" s="145">
        <v>219</v>
      </c>
      <c r="P10" s="145">
        <v>66</v>
      </c>
      <c r="Q10" s="145">
        <v>233</v>
      </c>
      <c r="R10" s="145">
        <v>70</v>
      </c>
      <c r="S10" s="145">
        <v>245</v>
      </c>
      <c r="T10" s="145">
        <v>74</v>
      </c>
      <c r="U10" s="145">
        <v>258</v>
      </c>
      <c r="V10" s="145">
        <v>77</v>
      </c>
      <c r="W10" s="145">
        <v>270</v>
      </c>
      <c r="X10" s="145">
        <v>80</v>
      </c>
      <c r="Y10" s="145">
        <v>280</v>
      </c>
      <c r="Z10" s="145">
        <v>84</v>
      </c>
      <c r="AA10" s="145">
        <v>294</v>
      </c>
      <c r="AB10" s="146">
        <v>88</v>
      </c>
      <c r="AC10" s="147">
        <v>308</v>
      </c>
      <c r="AD10" s="148"/>
      <c r="AE10" s="148"/>
    </row>
    <row r="11" spans="1:31" s="101" customFormat="1" ht="11.1" customHeight="1">
      <c r="A11" s="144">
        <v>6</v>
      </c>
      <c r="B11" s="145">
        <v>46</v>
      </c>
      <c r="C11" s="145">
        <v>164</v>
      </c>
      <c r="D11" s="145">
        <v>53</v>
      </c>
      <c r="E11" s="145">
        <v>185</v>
      </c>
      <c r="F11" s="145">
        <v>56</v>
      </c>
      <c r="G11" s="145">
        <v>199</v>
      </c>
      <c r="H11" s="145">
        <v>66</v>
      </c>
      <c r="I11" s="145">
        <v>233</v>
      </c>
      <c r="J11" s="145">
        <v>70</v>
      </c>
      <c r="K11" s="145">
        <v>242</v>
      </c>
      <c r="L11" s="145">
        <v>73</v>
      </c>
      <c r="M11" s="145">
        <v>254</v>
      </c>
      <c r="N11" s="145">
        <v>75</v>
      </c>
      <c r="O11" s="145">
        <v>263</v>
      </c>
      <c r="P11" s="145">
        <v>80</v>
      </c>
      <c r="Q11" s="145">
        <v>280</v>
      </c>
      <c r="R11" s="145">
        <v>84</v>
      </c>
      <c r="S11" s="145">
        <v>294</v>
      </c>
      <c r="T11" s="145">
        <v>88</v>
      </c>
      <c r="U11" s="145">
        <v>308</v>
      </c>
      <c r="V11" s="145">
        <v>93</v>
      </c>
      <c r="W11" s="145">
        <v>324</v>
      </c>
      <c r="X11" s="145">
        <v>96</v>
      </c>
      <c r="Y11" s="145">
        <v>335</v>
      </c>
      <c r="Z11" s="145">
        <v>101</v>
      </c>
      <c r="AA11" s="145">
        <v>353</v>
      </c>
      <c r="AB11" s="146">
        <v>106</v>
      </c>
      <c r="AC11" s="147">
        <v>370</v>
      </c>
      <c r="AD11" s="148"/>
      <c r="AE11" s="148"/>
    </row>
    <row r="12" spans="1:31" s="101" customFormat="1" ht="11.1" customHeight="1">
      <c r="A12" s="144">
        <v>7</v>
      </c>
      <c r="B12" s="145">
        <v>54</v>
      </c>
      <c r="C12" s="145">
        <v>190</v>
      </c>
      <c r="D12" s="145">
        <v>62</v>
      </c>
      <c r="E12" s="145">
        <v>215</v>
      </c>
      <c r="F12" s="145">
        <v>66</v>
      </c>
      <c r="G12" s="145">
        <v>231</v>
      </c>
      <c r="H12" s="145">
        <v>77</v>
      </c>
      <c r="I12" s="145">
        <v>272</v>
      </c>
      <c r="J12" s="145">
        <v>81</v>
      </c>
      <c r="K12" s="145">
        <v>283</v>
      </c>
      <c r="L12" s="145">
        <v>85</v>
      </c>
      <c r="M12" s="145">
        <v>296</v>
      </c>
      <c r="N12" s="145">
        <v>87</v>
      </c>
      <c r="O12" s="145">
        <v>306</v>
      </c>
      <c r="P12" s="145">
        <v>93</v>
      </c>
      <c r="Q12" s="145">
        <v>327</v>
      </c>
      <c r="R12" s="145">
        <v>98</v>
      </c>
      <c r="S12" s="145">
        <v>343</v>
      </c>
      <c r="T12" s="145">
        <v>103</v>
      </c>
      <c r="U12" s="145">
        <v>360</v>
      </c>
      <c r="V12" s="145">
        <v>108</v>
      </c>
      <c r="W12" s="145">
        <v>377</v>
      </c>
      <c r="X12" s="145">
        <v>112</v>
      </c>
      <c r="Y12" s="145">
        <v>391</v>
      </c>
      <c r="Z12" s="145">
        <v>117</v>
      </c>
      <c r="AA12" s="145">
        <v>411</v>
      </c>
      <c r="AB12" s="146">
        <v>124</v>
      </c>
      <c r="AC12" s="147">
        <v>432</v>
      </c>
      <c r="AD12" s="148"/>
      <c r="AE12" s="148"/>
    </row>
    <row r="13" spans="1:31" s="101" customFormat="1" ht="11.1" customHeight="1">
      <c r="A13" s="144">
        <v>8</v>
      </c>
      <c r="B13" s="145">
        <v>62</v>
      </c>
      <c r="C13" s="145">
        <v>218</v>
      </c>
      <c r="D13" s="145">
        <v>71</v>
      </c>
      <c r="E13" s="145">
        <v>245</v>
      </c>
      <c r="F13" s="145">
        <v>75</v>
      </c>
      <c r="G13" s="145">
        <v>264</v>
      </c>
      <c r="H13" s="145">
        <v>88</v>
      </c>
      <c r="I13" s="145">
        <v>311</v>
      </c>
      <c r="J13" s="145">
        <v>93</v>
      </c>
      <c r="K13" s="145">
        <v>324</v>
      </c>
      <c r="L13" s="145">
        <v>97</v>
      </c>
      <c r="M13" s="145">
        <v>338</v>
      </c>
      <c r="N13" s="145">
        <v>101</v>
      </c>
      <c r="O13" s="145">
        <v>350</v>
      </c>
      <c r="P13" s="145">
        <v>107</v>
      </c>
      <c r="Q13" s="145">
        <v>374</v>
      </c>
      <c r="R13" s="145">
        <v>112</v>
      </c>
      <c r="S13" s="145">
        <v>392</v>
      </c>
      <c r="T13" s="145">
        <v>117</v>
      </c>
      <c r="U13" s="145">
        <v>412</v>
      </c>
      <c r="V13" s="145">
        <v>123</v>
      </c>
      <c r="W13" s="145">
        <v>431</v>
      </c>
      <c r="X13" s="145">
        <v>128</v>
      </c>
      <c r="Y13" s="145">
        <v>447</v>
      </c>
      <c r="Z13" s="145">
        <v>135</v>
      </c>
      <c r="AA13" s="145">
        <v>471</v>
      </c>
      <c r="AB13" s="146">
        <v>141</v>
      </c>
      <c r="AC13" s="147">
        <v>494</v>
      </c>
      <c r="AD13" s="148"/>
      <c r="AE13" s="148"/>
    </row>
    <row r="14" spans="1:31" s="101" customFormat="1" ht="11.1" customHeight="1">
      <c r="A14" s="144">
        <v>9</v>
      </c>
      <c r="B14" s="145">
        <v>70</v>
      </c>
      <c r="C14" s="145">
        <v>244</v>
      </c>
      <c r="D14" s="145">
        <v>79</v>
      </c>
      <c r="E14" s="145">
        <v>276</v>
      </c>
      <c r="F14" s="145">
        <v>85</v>
      </c>
      <c r="G14" s="145">
        <v>297</v>
      </c>
      <c r="H14" s="145">
        <v>100</v>
      </c>
      <c r="I14" s="145">
        <v>349</v>
      </c>
      <c r="J14" s="145">
        <v>104</v>
      </c>
      <c r="K14" s="145">
        <v>364</v>
      </c>
      <c r="L14" s="145">
        <v>108</v>
      </c>
      <c r="M14" s="145">
        <v>381</v>
      </c>
      <c r="N14" s="145">
        <v>113</v>
      </c>
      <c r="O14" s="145">
        <v>395</v>
      </c>
      <c r="P14" s="145">
        <v>120</v>
      </c>
      <c r="Q14" s="145">
        <v>420</v>
      </c>
      <c r="R14" s="145">
        <v>126</v>
      </c>
      <c r="S14" s="145">
        <v>441</v>
      </c>
      <c r="T14" s="145">
        <v>133</v>
      </c>
      <c r="U14" s="145">
        <v>463</v>
      </c>
      <c r="V14" s="145">
        <v>138</v>
      </c>
      <c r="W14" s="145">
        <v>485</v>
      </c>
      <c r="X14" s="145">
        <v>144</v>
      </c>
      <c r="Y14" s="145">
        <v>503</v>
      </c>
      <c r="Z14" s="145">
        <v>151</v>
      </c>
      <c r="AA14" s="145">
        <v>529</v>
      </c>
      <c r="AB14" s="146">
        <v>159</v>
      </c>
      <c r="AC14" s="147">
        <v>556</v>
      </c>
      <c r="AD14" s="148"/>
      <c r="AE14" s="148"/>
    </row>
    <row r="15" spans="1:31" s="101" customFormat="1" ht="11.1" customHeight="1">
      <c r="A15" s="144">
        <v>10</v>
      </c>
      <c r="B15" s="145">
        <v>77</v>
      </c>
      <c r="C15" s="145">
        <v>272</v>
      </c>
      <c r="D15" s="145">
        <v>87</v>
      </c>
      <c r="E15" s="145">
        <v>307</v>
      </c>
      <c r="F15" s="145">
        <v>95</v>
      </c>
      <c r="G15" s="145">
        <v>331</v>
      </c>
      <c r="H15" s="145">
        <v>111</v>
      </c>
      <c r="I15" s="145">
        <v>388</v>
      </c>
      <c r="J15" s="145">
        <v>116</v>
      </c>
      <c r="K15" s="145">
        <v>405</v>
      </c>
      <c r="L15" s="145">
        <v>121</v>
      </c>
      <c r="M15" s="145">
        <v>423</v>
      </c>
      <c r="N15" s="145">
        <v>125</v>
      </c>
      <c r="O15" s="145">
        <v>438</v>
      </c>
      <c r="P15" s="145">
        <v>134</v>
      </c>
      <c r="Q15" s="145">
        <v>466</v>
      </c>
      <c r="R15" s="145">
        <v>140</v>
      </c>
      <c r="S15" s="145">
        <v>491</v>
      </c>
      <c r="T15" s="145">
        <v>147</v>
      </c>
      <c r="U15" s="145">
        <v>515</v>
      </c>
      <c r="V15" s="145">
        <v>154</v>
      </c>
      <c r="W15" s="145">
        <v>539</v>
      </c>
      <c r="X15" s="145">
        <v>159</v>
      </c>
      <c r="Y15" s="145">
        <v>558</v>
      </c>
      <c r="Z15" s="145">
        <v>168</v>
      </c>
      <c r="AA15" s="145">
        <v>588</v>
      </c>
      <c r="AB15" s="146">
        <v>177</v>
      </c>
      <c r="AC15" s="147">
        <v>618</v>
      </c>
      <c r="AD15" s="148"/>
      <c r="AE15" s="148"/>
    </row>
    <row r="16" spans="1:31" s="101" customFormat="1" ht="11.1" customHeight="1">
      <c r="A16" s="144">
        <v>11</v>
      </c>
      <c r="B16" s="145">
        <v>85</v>
      </c>
      <c r="C16" s="145">
        <v>299</v>
      </c>
      <c r="D16" s="145">
        <v>96</v>
      </c>
      <c r="E16" s="145">
        <v>338</v>
      </c>
      <c r="F16" s="145">
        <v>104</v>
      </c>
      <c r="G16" s="145">
        <v>364</v>
      </c>
      <c r="H16" s="145">
        <v>122</v>
      </c>
      <c r="I16" s="145">
        <v>427</v>
      </c>
      <c r="J16" s="145">
        <v>127</v>
      </c>
      <c r="K16" s="145">
        <v>444</v>
      </c>
      <c r="L16" s="145">
        <v>133</v>
      </c>
      <c r="M16" s="145">
        <v>465</v>
      </c>
      <c r="N16" s="145">
        <v>138</v>
      </c>
      <c r="O16" s="145">
        <v>482</v>
      </c>
      <c r="P16" s="145">
        <v>147</v>
      </c>
      <c r="Q16" s="145">
        <v>513</v>
      </c>
      <c r="R16" s="145">
        <v>154</v>
      </c>
      <c r="S16" s="145">
        <v>539</v>
      </c>
      <c r="T16" s="145">
        <v>161</v>
      </c>
      <c r="U16" s="145">
        <v>566</v>
      </c>
      <c r="V16" s="145">
        <v>169</v>
      </c>
      <c r="W16" s="145">
        <v>592</v>
      </c>
      <c r="X16" s="145">
        <v>176</v>
      </c>
      <c r="Y16" s="145">
        <v>615</v>
      </c>
      <c r="Z16" s="145">
        <v>185</v>
      </c>
      <c r="AA16" s="145">
        <v>647</v>
      </c>
      <c r="AB16" s="146">
        <v>194</v>
      </c>
      <c r="AC16" s="147">
        <v>679</v>
      </c>
      <c r="AD16" s="148"/>
      <c r="AE16" s="148"/>
    </row>
    <row r="17" spans="1:29" s="101" customFormat="1" ht="11.1" customHeight="1">
      <c r="A17" s="144">
        <v>12</v>
      </c>
      <c r="B17" s="145">
        <v>93</v>
      </c>
      <c r="C17" s="145">
        <v>326</v>
      </c>
      <c r="D17" s="145">
        <v>105</v>
      </c>
      <c r="E17" s="145">
        <v>369</v>
      </c>
      <c r="F17" s="145">
        <v>114</v>
      </c>
      <c r="G17" s="145">
        <v>397</v>
      </c>
      <c r="H17" s="145">
        <v>133</v>
      </c>
      <c r="I17" s="145">
        <v>465</v>
      </c>
      <c r="J17" s="145">
        <v>138</v>
      </c>
      <c r="K17" s="145">
        <v>485</v>
      </c>
      <c r="L17" s="145">
        <v>145</v>
      </c>
      <c r="M17" s="145">
        <v>508</v>
      </c>
      <c r="N17" s="145">
        <v>150</v>
      </c>
      <c r="O17" s="145">
        <v>526</v>
      </c>
      <c r="P17" s="145">
        <v>160</v>
      </c>
      <c r="Q17" s="145">
        <v>560</v>
      </c>
      <c r="R17" s="145">
        <v>168</v>
      </c>
      <c r="S17" s="145">
        <v>588</v>
      </c>
      <c r="T17" s="145">
        <v>177</v>
      </c>
      <c r="U17" s="145">
        <v>618</v>
      </c>
      <c r="V17" s="145">
        <v>185</v>
      </c>
      <c r="W17" s="145">
        <v>647</v>
      </c>
      <c r="X17" s="145">
        <v>191</v>
      </c>
      <c r="Y17" s="145">
        <v>670</v>
      </c>
      <c r="Z17" s="145">
        <v>201</v>
      </c>
      <c r="AA17" s="145">
        <v>705</v>
      </c>
      <c r="AB17" s="146">
        <v>212</v>
      </c>
      <c r="AC17" s="147">
        <v>741</v>
      </c>
    </row>
    <row r="18" spans="1:29" s="101" customFormat="1" ht="11.1" customHeight="1">
      <c r="A18" s="144">
        <v>13</v>
      </c>
      <c r="B18" s="145">
        <v>101</v>
      </c>
      <c r="C18" s="145">
        <v>354</v>
      </c>
      <c r="D18" s="145">
        <v>114</v>
      </c>
      <c r="E18" s="145">
        <v>399</v>
      </c>
      <c r="F18" s="145">
        <v>123</v>
      </c>
      <c r="G18" s="145">
        <v>430</v>
      </c>
      <c r="H18" s="145">
        <v>144</v>
      </c>
      <c r="I18" s="145">
        <v>504</v>
      </c>
      <c r="J18" s="145">
        <v>150</v>
      </c>
      <c r="K18" s="145">
        <v>525</v>
      </c>
      <c r="L18" s="145">
        <v>157</v>
      </c>
      <c r="M18" s="145">
        <v>550</v>
      </c>
      <c r="N18" s="145">
        <v>162</v>
      </c>
      <c r="O18" s="145">
        <v>569</v>
      </c>
      <c r="P18" s="145">
        <v>174</v>
      </c>
      <c r="Q18" s="145">
        <v>607</v>
      </c>
      <c r="R18" s="145">
        <v>182</v>
      </c>
      <c r="S18" s="145">
        <v>638</v>
      </c>
      <c r="T18" s="145">
        <v>191</v>
      </c>
      <c r="U18" s="145">
        <v>669</v>
      </c>
      <c r="V18" s="145">
        <v>200</v>
      </c>
      <c r="W18" s="145">
        <v>701</v>
      </c>
      <c r="X18" s="145">
        <v>208</v>
      </c>
      <c r="Y18" s="145">
        <v>726</v>
      </c>
      <c r="Z18" s="145">
        <v>219</v>
      </c>
      <c r="AA18" s="145">
        <v>765</v>
      </c>
      <c r="AB18" s="146">
        <v>229</v>
      </c>
      <c r="AC18" s="147">
        <v>802</v>
      </c>
    </row>
    <row r="19" spans="1:29" s="101" customFormat="1" ht="11.1" customHeight="1">
      <c r="A19" s="144">
        <v>14</v>
      </c>
      <c r="B19" s="145">
        <v>108</v>
      </c>
      <c r="C19" s="145">
        <v>380</v>
      </c>
      <c r="D19" s="145">
        <v>123</v>
      </c>
      <c r="E19" s="145">
        <v>430</v>
      </c>
      <c r="F19" s="145">
        <v>133</v>
      </c>
      <c r="G19" s="145">
        <v>463</v>
      </c>
      <c r="H19" s="145">
        <v>155</v>
      </c>
      <c r="I19" s="145">
        <v>544</v>
      </c>
      <c r="J19" s="145">
        <v>161</v>
      </c>
      <c r="K19" s="145">
        <v>566</v>
      </c>
      <c r="L19" s="145">
        <v>169</v>
      </c>
      <c r="M19" s="145">
        <v>592</v>
      </c>
      <c r="N19" s="145">
        <v>176</v>
      </c>
      <c r="O19" s="145">
        <v>613</v>
      </c>
      <c r="P19" s="145">
        <v>187</v>
      </c>
      <c r="Q19" s="145">
        <v>653</v>
      </c>
      <c r="R19" s="145">
        <v>196</v>
      </c>
      <c r="S19" s="145">
        <v>686</v>
      </c>
      <c r="T19" s="145">
        <v>206</v>
      </c>
      <c r="U19" s="145">
        <v>721</v>
      </c>
      <c r="V19" s="145">
        <v>216</v>
      </c>
      <c r="W19" s="145">
        <v>755</v>
      </c>
      <c r="X19" s="145">
        <v>223</v>
      </c>
      <c r="Y19" s="145">
        <v>782</v>
      </c>
      <c r="Z19" s="145">
        <v>235</v>
      </c>
      <c r="AA19" s="145">
        <v>823</v>
      </c>
      <c r="AB19" s="146">
        <v>247</v>
      </c>
      <c r="AC19" s="147">
        <v>864</v>
      </c>
    </row>
    <row r="20" spans="1:29" s="101" customFormat="1" ht="11.1" customHeight="1">
      <c r="A20" s="144">
        <v>15</v>
      </c>
      <c r="B20" s="145">
        <v>116</v>
      </c>
      <c r="C20" s="145">
        <v>408</v>
      </c>
      <c r="D20" s="145">
        <v>132</v>
      </c>
      <c r="E20" s="145">
        <v>461</v>
      </c>
      <c r="F20" s="145">
        <v>142</v>
      </c>
      <c r="G20" s="145">
        <v>496</v>
      </c>
      <c r="H20" s="145">
        <v>166</v>
      </c>
      <c r="I20" s="145">
        <v>582</v>
      </c>
      <c r="J20" s="145">
        <v>174</v>
      </c>
      <c r="K20" s="145">
        <v>607</v>
      </c>
      <c r="L20" s="145">
        <v>181</v>
      </c>
      <c r="M20" s="145">
        <v>635</v>
      </c>
      <c r="N20" s="145">
        <v>188</v>
      </c>
      <c r="O20" s="145">
        <v>658</v>
      </c>
      <c r="P20" s="145">
        <v>200</v>
      </c>
      <c r="Q20" s="145">
        <v>700</v>
      </c>
      <c r="R20" s="145">
        <v>210</v>
      </c>
      <c r="S20" s="145">
        <v>735</v>
      </c>
      <c r="T20" s="145">
        <v>221</v>
      </c>
      <c r="U20" s="145">
        <v>773</v>
      </c>
      <c r="V20" s="145">
        <v>231</v>
      </c>
      <c r="W20" s="145">
        <v>809</v>
      </c>
      <c r="X20" s="145">
        <v>240</v>
      </c>
      <c r="Y20" s="145">
        <v>838</v>
      </c>
      <c r="Z20" s="145">
        <v>252</v>
      </c>
      <c r="AA20" s="145">
        <v>882</v>
      </c>
      <c r="AB20" s="146">
        <v>264</v>
      </c>
      <c r="AC20" s="147">
        <v>926</v>
      </c>
    </row>
    <row r="21" spans="1:29" s="101" customFormat="1" ht="11.1" customHeight="1">
      <c r="A21" s="144">
        <v>16</v>
      </c>
      <c r="B21" s="145">
        <v>124</v>
      </c>
      <c r="C21" s="145">
        <v>435</v>
      </c>
      <c r="D21" s="145">
        <v>140</v>
      </c>
      <c r="E21" s="145">
        <v>492</v>
      </c>
      <c r="F21" s="145">
        <v>151</v>
      </c>
      <c r="G21" s="145">
        <v>529</v>
      </c>
      <c r="H21" s="145">
        <v>178</v>
      </c>
      <c r="I21" s="145">
        <v>621</v>
      </c>
      <c r="J21" s="145">
        <v>185</v>
      </c>
      <c r="K21" s="145">
        <v>647</v>
      </c>
      <c r="L21" s="145">
        <v>193</v>
      </c>
      <c r="M21" s="145">
        <v>678</v>
      </c>
      <c r="N21" s="145">
        <v>200</v>
      </c>
      <c r="O21" s="145">
        <v>701</v>
      </c>
      <c r="P21" s="145">
        <v>213</v>
      </c>
      <c r="Q21" s="145">
        <v>747</v>
      </c>
      <c r="R21" s="145">
        <v>224</v>
      </c>
      <c r="S21" s="145">
        <v>785</v>
      </c>
      <c r="T21" s="145">
        <v>235</v>
      </c>
      <c r="U21" s="145">
        <v>823</v>
      </c>
      <c r="V21" s="145">
        <v>246</v>
      </c>
      <c r="W21" s="145">
        <v>862</v>
      </c>
      <c r="X21" s="145">
        <v>255</v>
      </c>
      <c r="Y21" s="145">
        <v>894</v>
      </c>
      <c r="Z21" s="145">
        <v>269</v>
      </c>
      <c r="AA21" s="145">
        <v>941</v>
      </c>
      <c r="AB21" s="146">
        <v>282</v>
      </c>
      <c r="AC21" s="147">
        <v>988</v>
      </c>
    </row>
    <row r="22" spans="1:29" s="101" customFormat="1" ht="11.1" customHeight="1">
      <c r="A22" s="144">
        <v>17</v>
      </c>
      <c r="B22" s="145">
        <v>133</v>
      </c>
      <c r="C22" s="145">
        <v>462</v>
      </c>
      <c r="D22" s="145">
        <v>149</v>
      </c>
      <c r="E22" s="145">
        <v>523</v>
      </c>
      <c r="F22" s="145">
        <v>160</v>
      </c>
      <c r="G22" s="145">
        <v>563</v>
      </c>
      <c r="H22" s="145">
        <v>189</v>
      </c>
      <c r="I22" s="145">
        <v>660</v>
      </c>
      <c r="J22" s="145">
        <v>197</v>
      </c>
      <c r="K22" s="145">
        <v>687</v>
      </c>
      <c r="L22" s="145">
        <v>206</v>
      </c>
      <c r="M22" s="145">
        <v>720</v>
      </c>
      <c r="N22" s="145">
        <v>213</v>
      </c>
      <c r="O22" s="145">
        <v>745</v>
      </c>
      <c r="P22" s="145">
        <v>227</v>
      </c>
      <c r="Q22" s="145">
        <v>794</v>
      </c>
      <c r="R22" s="145">
        <v>238</v>
      </c>
      <c r="S22" s="145">
        <v>833</v>
      </c>
      <c r="T22" s="145">
        <v>250</v>
      </c>
      <c r="U22" s="145">
        <v>875</v>
      </c>
      <c r="V22" s="145">
        <v>262</v>
      </c>
      <c r="W22" s="145">
        <v>916</v>
      </c>
      <c r="X22" s="145">
        <v>271</v>
      </c>
      <c r="Y22" s="145">
        <v>949</v>
      </c>
      <c r="Z22" s="145">
        <v>285</v>
      </c>
      <c r="AA22" s="145">
        <v>999</v>
      </c>
      <c r="AB22" s="146">
        <v>300</v>
      </c>
      <c r="AC22" s="147">
        <v>1050</v>
      </c>
    </row>
    <row r="23" spans="1:29" s="101" customFormat="1" ht="11.1" customHeight="1">
      <c r="A23" s="144">
        <v>18</v>
      </c>
      <c r="B23" s="145">
        <v>140</v>
      </c>
      <c r="C23" s="145">
        <v>490</v>
      </c>
      <c r="D23" s="145">
        <v>158</v>
      </c>
      <c r="E23" s="145">
        <v>553</v>
      </c>
      <c r="F23" s="145">
        <v>170</v>
      </c>
      <c r="G23" s="145">
        <v>596</v>
      </c>
      <c r="H23" s="145">
        <v>200</v>
      </c>
      <c r="I23" s="145">
        <v>699</v>
      </c>
      <c r="J23" s="145">
        <v>208</v>
      </c>
      <c r="K23" s="145">
        <v>727</v>
      </c>
      <c r="L23" s="145">
        <v>218</v>
      </c>
      <c r="M23" s="145">
        <v>762</v>
      </c>
      <c r="N23" s="145">
        <v>225</v>
      </c>
      <c r="O23" s="145">
        <v>788</v>
      </c>
      <c r="P23" s="145">
        <v>240</v>
      </c>
      <c r="Q23" s="145">
        <v>840</v>
      </c>
      <c r="R23" s="145">
        <v>252</v>
      </c>
      <c r="S23" s="145">
        <v>882</v>
      </c>
      <c r="T23" s="145">
        <v>265</v>
      </c>
      <c r="U23" s="145">
        <v>926</v>
      </c>
      <c r="V23" s="145">
        <v>277</v>
      </c>
      <c r="W23" s="145">
        <v>970</v>
      </c>
      <c r="X23" s="145">
        <v>287</v>
      </c>
      <c r="Y23" s="145">
        <v>1006</v>
      </c>
      <c r="Z23" s="145">
        <v>303</v>
      </c>
      <c r="AA23" s="145">
        <v>1059</v>
      </c>
      <c r="AB23" s="146">
        <v>317</v>
      </c>
      <c r="AC23" s="147">
        <v>1111</v>
      </c>
    </row>
    <row r="24" spans="1:29" s="101" customFormat="1" ht="11.1" customHeight="1">
      <c r="A24" s="144">
        <v>19</v>
      </c>
      <c r="B24" s="145">
        <v>148</v>
      </c>
      <c r="C24" s="145">
        <v>516</v>
      </c>
      <c r="D24" s="145">
        <v>167</v>
      </c>
      <c r="E24" s="145">
        <v>584</v>
      </c>
      <c r="F24" s="145">
        <v>179</v>
      </c>
      <c r="G24" s="145">
        <v>629</v>
      </c>
      <c r="H24" s="145">
        <v>211</v>
      </c>
      <c r="I24" s="145">
        <v>737</v>
      </c>
      <c r="J24" s="145">
        <v>220</v>
      </c>
      <c r="K24" s="145">
        <v>768</v>
      </c>
      <c r="L24" s="145">
        <v>230</v>
      </c>
      <c r="M24" s="145">
        <v>805</v>
      </c>
      <c r="N24" s="145">
        <v>238</v>
      </c>
      <c r="O24" s="145">
        <v>832</v>
      </c>
      <c r="P24" s="145">
        <v>253</v>
      </c>
      <c r="Q24" s="145">
        <v>886</v>
      </c>
      <c r="R24" s="145">
        <v>266</v>
      </c>
      <c r="S24" s="145">
        <v>932</v>
      </c>
      <c r="T24" s="145">
        <v>280</v>
      </c>
      <c r="U24" s="145">
        <v>978</v>
      </c>
      <c r="V24" s="145">
        <v>293</v>
      </c>
      <c r="W24" s="145">
        <v>1025</v>
      </c>
      <c r="X24" s="145">
        <v>303</v>
      </c>
      <c r="Y24" s="145">
        <v>1061</v>
      </c>
      <c r="Z24" s="145">
        <v>319</v>
      </c>
      <c r="AA24" s="145">
        <v>1117</v>
      </c>
      <c r="AB24" s="146">
        <v>335</v>
      </c>
      <c r="AC24" s="147">
        <v>1173</v>
      </c>
    </row>
    <row r="25" spans="1:29" s="101" customFormat="1" ht="11.1" customHeight="1">
      <c r="A25" s="144">
        <v>20</v>
      </c>
      <c r="B25" s="145">
        <v>156</v>
      </c>
      <c r="C25" s="145">
        <v>544</v>
      </c>
      <c r="D25" s="145">
        <v>176</v>
      </c>
      <c r="E25" s="145">
        <v>615</v>
      </c>
      <c r="F25" s="145">
        <v>189</v>
      </c>
      <c r="G25" s="145">
        <v>662</v>
      </c>
      <c r="H25" s="145">
        <v>222</v>
      </c>
      <c r="I25" s="145">
        <v>776</v>
      </c>
      <c r="J25" s="145">
        <v>231</v>
      </c>
      <c r="K25" s="145">
        <v>809</v>
      </c>
      <c r="L25" s="145">
        <v>242</v>
      </c>
      <c r="M25" s="145">
        <v>847</v>
      </c>
      <c r="N25" s="145">
        <v>250</v>
      </c>
      <c r="O25" s="145">
        <v>876</v>
      </c>
      <c r="P25" s="145">
        <v>266</v>
      </c>
      <c r="Q25" s="145">
        <v>933</v>
      </c>
      <c r="R25" s="145">
        <v>280</v>
      </c>
      <c r="S25" s="145">
        <v>980</v>
      </c>
      <c r="T25" s="145">
        <v>294</v>
      </c>
      <c r="U25" s="145">
        <v>1029</v>
      </c>
      <c r="V25" s="145">
        <v>308</v>
      </c>
      <c r="W25" s="145">
        <v>1078</v>
      </c>
      <c r="X25" s="145">
        <v>319</v>
      </c>
      <c r="Y25" s="145">
        <v>1117</v>
      </c>
      <c r="Z25" s="145">
        <v>336</v>
      </c>
      <c r="AA25" s="145">
        <v>1176</v>
      </c>
      <c r="AB25" s="146">
        <v>353</v>
      </c>
      <c r="AC25" s="147">
        <v>1235</v>
      </c>
    </row>
    <row r="26" spans="1:29" s="101" customFormat="1" ht="11.1" customHeight="1">
      <c r="A26" s="144">
        <v>21</v>
      </c>
      <c r="B26" s="145">
        <v>164</v>
      </c>
      <c r="C26" s="145">
        <v>571</v>
      </c>
      <c r="D26" s="145">
        <v>185</v>
      </c>
      <c r="E26" s="145">
        <v>645</v>
      </c>
      <c r="F26" s="145">
        <v>199</v>
      </c>
      <c r="G26" s="145">
        <v>694</v>
      </c>
      <c r="H26" s="145">
        <v>233</v>
      </c>
      <c r="I26" s="145">
        <v>815</v>
      </c>
      <c r="J26" s="145">
        <v>242</v>
      </c>
      <c r="K26" s="145">
        <v>849</v>
      </c>
      <c r="L26" s="145">
        <v>254</v>
      </c>
      <c r="M26" s="145">
        <v>889</v>
      </c>
      <c r="N26" s="145">
        <v>263</v>
      </c>
      <c r="O26" s="145">
        <v>920</v>
      </c>
      <c r="P26" s="145">
        <v>280</v>
      </c>
      <c r="Q26" s="145">
        <v>980</v>
      </c>
      <c r="R26" s="145">
        <v>294</v>
      </c>
      <c r="S26" s="145">
        <v>1029</v>
      </c>
      <c r="T26" s="145">
        <v>308</v>
      </c>
      <c r="U26" s="145">
        <v>1081</v>
      </c>
      <c r="V26" s="145">
        <v>324</v>
      </c>
      <c r="W26" s="145">
        <v>1132</v>
      </c>
      <c r="X26" s="145">
        <v>335</v>
      </c>
      <c r="Y26" s="145">
        <v>1173</v>
      </c>
      <c r="Z26" s="145">
        <v>353</v>
      </c>
      <c r="AA26" s="145">
        <v>1235</v>
      </c>
      <c r="AB26" s="146">
        <v>370</v>
      </c>
      <c r="AC26" s="147">
        <v>1296</v>
      </c>
    </row>
    <row r="27" spans="1:29" s="101" customFormat="1" ht="11.1" customHeight="1">
      <c r="A27" s="144">
        <v>22</v>
      </c>
      <c r="B27" s="145">
        <v>171</v>
      </c>
      <c r="C27" s="145">
        <v>598</v>
      </c>
      <c r="D27" s="145">
        <v>193</v>
      </c>
      <c r="E27" s="145">
        <v>676</v>
      </c>
      <c r="F27" s="145">
        <v>208</v>
      </c>
      <c r="G27" s="145">
        <v>727</v>
      </c>
      <c r="H27" s="145">
        <v>244</v>
      </c>
      <c r="I27" s="145">
        <v>853</v>
      </c>
      <c r="J27" s="145">
        <v>254</v>
      </c>
      <c r="K27" s="145">
        <v>890</v>
      </c>
      <c r="L27" s="145">
        <v>266</v>
      </c>
      <c r="M27" s="145">
        <v>932</v>
      </c>
      <c r="N27" s="145">
        <v>275</v>
      </c>
      <c r="O27" s="145">
        <v>964</v>
      </c>
      <c r="P27" s="145">
        <v>293</v>
      </c>
      <c r="Q27" s="145">
        <v>1027</v>
      </c>
      <c r="R27" s="145">
        <v>308</v>
      </c>
      <c r="S27" s="145">
        <v>1079</v>
      </c>
      <c r="T27" s="145">
        <v>324</v>
      </c>
      <c r="U27" s="145">
        <v>1133</v>
      </c>
      <c r="V27" s="145">
        <v>339</v>
      </c>
      <c r="W27" s="145">
        <v>1186</v>
      </c>
      <c r="X27" s="145">
        <v>351</v>
      </c>
      <c r="Y27" s="145">
        <v>1229</v>
      </c>
      <c r="Z27" s="145">
        <v>369</v>
      </c>
      <c r="AA27" s="145">
        <v>1293</v>
      </c>
      <c r="AB27" s="146">
        <v>388</v>
      </c>
      <c r="AC27" s="147">
        <v>1358</v>
      </c>
    </row>
    <row r="28" spans="1:29" s="101" customFormat="1" ht="11.1" customHeight="1">
      <c r="A28" s="144">
        <v>23</v>
      </c>
      <c r="B28" s="145">
        <v>179</v>
      </c>
      <c r="C28" s="145">
        <v>626</v>
      </c>
      <c r="D28" s="145">
        <v>202</v>
      </c>
      <c r="E28" s="145">
        <v>706</v>
      </c>
      <c r="F28" s="145">
        <v>218</v>
      </c>
      <c r="G28" s="145">
        <v>760</v>
      </c>
      <c r="H28" s="145">
        <v>255</v>
      </c>
      <c r="I28" s="145">
        <v>893</v>
      </c>
      <c r="J28" s="145">
        <v>265</v>
      </c>
      <c r="K28" s="145">
        <v>930</v>
      </c>
      <c r="L28" s="145">
        <v>278</v>
      </c>
      <c r="M28" s="145">
        <v>974</v>
      </c>
      <c r="N28" s="145">
        <v>287</v>
      </c>
      <c r="O28" s="145">
        <v>1008</v>
      </c>
      <c r="P28" s="145">
        <v>306</v>
      </c>
      <c r="Q28" s="145">
        <v>1073</v>
      </c>
      <c r="R28" s="145">
        <v>322</v>
      </c>
      <c r="S28" s="145">
        <v>1127</v>
      </c>
      <c r="T28" s="145">
        <v>338</v>
      </c>
      <c r="U28" s="145">
        <v>1184</v>
      </c>
      <c r="V28" s="145">
        <v>354</v>
      </c>
      <c r="W28" s="145">
        <v>1240</v>
      </c>
      <c r="X28" s="145">
        <v>367</v>
      </c>
      <c r="Y28" s="145">
        <v>1284</v>
      </c>
      <c r="Z28" s="145">
        <v>387</v>
      </c>
      <c r="AA28" s="145">
        <v>1353</v>
      </c>
      <c r="AB28" s="146">
        <v>406</v>
      </c>
      <c r="AC28" s="147">
        <v>1420</v>
      </c>
    </row>
    <row r="29" spans="1:29" s="101" customFormat="1" ht="11.1" customHeight="1">
      <c r="A29" s="144">
        <v>24</v>
      </c>
      <c r="B29" s="145">
        <v>187</v>
      </c>
      <c r="C29" s="145">
        <v>653</v>
      </c>
      <c r="D29" s="145">
        <v>211</v>
      </c>
      <c r="E29" s="145">
        <v>737</v>
      </c>
      <c r="F29" s="145">
        <v>227</v>
      </c>
      <c r="G29" s="145">
        <v>794</v>
      </c>
      <c r="H29" s="145">
        <v>266</v>
      </c>
      <c r="I29" s="145">
        <v>932</v>
      </c>
      <c r="J29" s="145">
        <v>277</v>
      </c>
      <c r="K29" s="145">
        <v>970</v>
      </c>
      <c r="L29" s="145">
        <v>291</v>
      </c>
      <c r="M29" s="145">
        <v>1016</v>
      </c>
      <c r="N29" s="145">
        <v>301</v>
      </c>
      <c r="O29" s="145">
        <v>1051</v>
      </c>
      <c r="P29" s="145">
        <v>320</v>
      </c>
      <c r="Q29" s="145">
        <v>1120</v>
      </c>
      <c r="R29" s="145">
        <v>336</v>
      </c>
      <c r="S29" s="145">
        <v>1176</v>
      </c>
      <c r="T29" s="145">
        <v>353</v>
      </c>
      <c r="U29" s="145">
        <v>1236</v>
      </c>
      <c r="V29" s="145">
        <v>369</v>
      </c>
      <c r="W29" s="145">
        <v>1293</v>
      </c>
      <c r="X29" s="145">
        <v>383</v>
      </c>
      <c r="Y29" s="145">
        <v>1341</v>
      </c>
      <c r="Z29" s="145">
        <v>403</v>
      </c>
      <c r="AA29" s="145">
        <v>1411</v>
      </c>
      <c r="AB29" s="146">
        <v>423</v>
      </c>
      <c r="AC29" s="147">
        <v>1482</v>
      </c>
    </row>
    <row r="30" spans="1:29" s="101" customFormat="1" ht="11.1" customHeight="1">
      <c r="A30" s="144">
        <v>25</v>
      </c>
      <c r="B30" s="145">
        <v>195</v>
      </c>
      <c r="C30" s="145">
        <v>680</v>
      </c>
      <c r="D30" s="145">
        <v>220</v>
      </c>
      <c r="E30" s="145">
        <v>768</v>
      </c>
      <c r="F30" s="145">
        <v>237</v>
      </c>
      <c r="G30" s="145">
        <v>827</v>
      </c>
      <c r="H30" s="145">
        <v>277</v>
      </c>
      <c r="I30" s="145">
        <v>970</v>
      </c>
      <c r="J30" s="145">
        <v>289</v>
      </c>
      <c r="K30" s="145">
        <v>1010</v>
      </c>
      <c r="L30" s="145">
        <v>303</v>
      </c>
      <c r="M30" s="145">
        <v>1059</v>
      </c>
      <c r="N30" s="145">
        <v>313</v>
      </c>
      <c r="O30" s="145">
        <v>1095</v>
      </c>
      <c r="P30" s="145">
        <v>334</v>
      </c>
      <c r="Q30" s="145">
        <v>1167</v>
      </c>
      <c r="R30" s="145">
        <v>350</v>
      </c>
      <c r="S30" s="145">
        <v>1226</v>
      </c>
      <c r="T30" s="145">
        <v>368</v>
      </c>
      <c r="U30" s="145">
        <v>1287</v>
      </c>
      <c r="V30" s="145">
        <v>385</v>
      </c>
      <c r="W30" s="145">
        <v>1347</v>
      </c>
      <c r="X30" s="145">
        <v>399</v>
      </c>
      <c r="Y30" s="145">
        <v>1397</v>
      </c>
      <c r="Z30" s="145">
        <v>420</v>
      </c>
      <c r="AA30" s="145">
        <v>1470</v>
      </c>
      <c r="AB30" s="146">
        <v>441</v>
      </c>
      <c r="AC30" s="147">
        <v>1544</v>
      </c>
    </row>
    <row r="31" spans="1:29" s="101" customFormat="1" ht="11.1" customHeight="1">
      <c r="A31" s="144">
        <v>26</v>
      </c>
      <c r="B31" s="145">
        <v>202</v>
      </c>
      <c r="C31" s="145">
        <v>707</v>
      </c>
      <c r="D31" s="145">
        <v>228</v>
      </c>
      <c r="E31" s="145">
        <v>799</v>
      </c>
      <c r="F31" s="145">
        <v>245</v>
      </c>
      <c r="G31" s="145">
        <v>860</v>
      </c>
      <c r="H31" s="145">
        <v>288</v>
      </c>
      <c r="I31" s="145">
        <v>1009</v>
      </c>
      <c r="J31" s="145">
        <v>301</v>
      </c>
      <c r="K31" s="145">
        <v>1051</v>
      </c>
      <c r="L31" s="145">
        <v>315</v>
      </c>
      <c r="M31" s="145">
        <v>1101</v>
      </c>
      <c r="N31" s="145">
        <v>325</v>
      </c>
      <c r="O31" s="145">
        <v>1138</v>
      </c>
      <c r="P31" s="145">
        <v>347</v>
      </c>
      <c r="Q31" s="145">
        <v>1214</v>
      </c>
      <c r="R31" s="145">
        <v>364</v>
      </c>
      <c r="S31" s="145">
        <v>1274</v>
      </c>
      <c r="T31" s="145">
        <v>382</v>
      </c>
      <c r="U31" s="145">
        <v>1338</v>
      </c>
      <c r="V31" s="145">
        <v>400</v>
      </c>
      <c r="W31" s="145">
        <v>1401</v>
      </c>
      <c r="X31" s="145">
        <v>415</v>
      </c>
      <c r="Y31" s="145">
        <v>1452</v>
      </c>
      <c r="Z31" s="145">
        <v>437</v>
      </c>
      <c r="AA31" s="145">
        <v>1529</v>
      </c>
      <c r="AB31" s="146">
        <v>459</v>
      </c>
      <c r="AC31" s="147">
        <v>1605</v>
      </c>
    </row>
    <row r="32" spans="1:29" s="101" customFormat="1" ht="11.1" customHeight="1">
      <c r="A32" s="144">
        <v>27</v>
      </c>
      <c r="B32" s="145">
        <v>210</v>
      </c>
      <c r="C32" s="145">
        <v>734</v>
      </c>
      <c r="D32" s="145">
        <v>237</v>
      </c>
      <c r="E32" s="145">
        <v>830</v>
      </c>
      <c r="F32" s="145">
        <v>255</v>
      </c>
      <c r="G32" s="145">
        <v>893</v>
      </c>
      <c r="H32" s="145">
        <v>300</v>
      </c>
      <c r="I32" s="145">
        <v>1048</v>
      </c>
      <c r="J32" s="145">
        <v>312</v>
      </c>
      <c r="K32" s="145">
        <v>1092</v>
      </c>
      <c r="L32" s="145">
        <v>326</v>
      </c>
      <c r="M32" s="145">
        <v>1143</v>
      </c>
      <c r="N32" s="145">
        <v>338</v>
      </c>
      <c r="O32" s="145">
        <v>1183</v>
      </c>
      <c r="P32" s="145">
        <v>360</v>
      </c>
      <c r="Q32" s="145">
        <v>1260</v>
      </c>
      <c r="R32" s="145">
        <v>378</v>
      </c>
      <c r="S32" s="145">
        <v>1323</v>
      </c>
      <c r="T32" s="145">
        <v>397</v>
      </c>
      <c r="U32" s="145">
        <v>1389</v>
      </c>
      <c r="V32" s="145">
        <v>416</v>
      </c>
      <c r="W32" s="145">
        <v>1456</v>
      </c>
      <c r="X32" s="145">
        <v>431</v>
      </c>
      <c r="Y32" s="145">
        <v>1509</v>
      </c>
      <c r="Z32" s="145">
        <v>453</v>
      </c>
      <c r="AA32" s="145">
        <v>1587</v>
      </c>
      <c r="AB32" s="146">
        <v>476</v>
      </c>
      <c r="AC32" s="147">
        <v>1667</v>
      </c>
    </row>
    <row r="33" spans="1:29" s="101" customFormat="1" ht="11.1" customHeight="1">
      <c r="A33" s="144">
        <v>28</v>
      </c>
      <c r="B33" s="145">
        <v>218</v>
      </c>
      <c r="C33" s="145">
        <v>762</v>
      </c>
      <c r="D33" s="145">
        <v>245</v>
      </c>
      <c r="E33" s="145">
        <v>860</v>
      </c>
      <c r="F33" s="145">
        <v>264</v>
      </c>
      <c r="G33" s="145">
        <v>926</v>
      </c>
      <c r="H33" s="145">
        <v>311</v>
      </c>
      <c r="I33" s="145">
        <v>1086</v>
      </c>
      <c r="J33" s="145">
        <v>324</v>
      </c>
      <c r="K33" s="145">
        <v>1132</v>
      </c>
      <c r="L33" s="145">
        <v>338</v>
      </c>
      <c r="M33" s="145">
        <v>1186</v>
      </c>
      <c r="N33" s="145">
        <v>350</v>
      </c>
      <c r="O33" s="145">
        <v>1227</v>
      </c>
      <c r="P33" s="145">
        <v>374</v>
      </c>
      <c r="Q33" s="145">
        <v>1306</v>
      </c>
      <c r="R33" s="145">
        <v>392</v>
      </c>
      <c r="S33" s="145">
        <v>1373</v>
      </c>
      <c r="T33" s="145">
        <v>412</v>
      </c>
      <c r="U33" s="145">
        <v>1441</v>
      </c>
      <c r="V33" s="145">
        <v>431</v>
      </c>
      <c r="W33" s="145">
        <v>1509</v>
      </c>
      <c r="X33" s="145">
        <v>447</v>
      </c>
      <c r="Y33" s="145">
        <v>1564</v>
      </c>
      <c r="Z33" s="145">
        <v>471</v>
      </c>
      <c r="AA33" s="145">
        <v>1647</v>
      </c>
      <c r="AB33" s="146">
        <v>494</v>
      </c>
      <c r="AC33" s="147">
        <v>1729</v>
      </c>
    </row>
    <row r="34" spans="1:29" s="101" customFormat="1" ht="11.1" customHeight="1">
      <c r="A34" s="144">
        <v>29</v>
      </c>
      <c r="B34" s="145">
        <v>225</v>
      </c>
      <c r="C34" s="145">
        <v>789</v>
      </c>
      <c r="D34" s="145">
        <v>254</v>
      </c>
      <c r="E34" s="145">
        <v>891</v>
      </c>
      <c r="F34" s="145">
        <v>274</v>
      </c>
      <c r="G34" s="145">
        <v>959</v>
      </c>
      <c r="H34" s="145">
        <v>322</v>
      </c>
      <c r="I34" s="145">
        <v>1125</v>
      </c>
      <c r="J34" s="145">
        <v>335</v>
      </c>
      <c r="K34" s="145">
        <v>1173</v>
      </c>
      <c r="L34" s="145">
        <v>350</v>
      </c>
      <c r="M34" s="145">
        <v>1228</v>
      </c>
      <c r="N34" s="145">
        <v>363</v>
      </c>
      <c r="O34" s="145">
        <v>1270</v>
      </c>
      <c r="P34" s="145">
        <v>387</v>
      </c>
      <c r="Q34" s="145">
        <v>1353</v>
      </c>
      <c r="R34" s="145">
        <v>406</v>
      </c>
      <c r="S34" s="145">
        <v>1421</v>
      </c>
      <c r="T34" s="145">
        <v>427</v>
      </c>
      <c r="U34" s="145">
        <v>1493</v>
      </c>
      <c r="V34" s="145">
        <v>447</v>
      </c>
      <c r="W34" s="145">
        <v>1563</v>
      </c>
      <c r="X34" s="145">
        <v>463</v>
      </c>
      <c r="Y34" s="145">
        <v>1620</v>
      </c>
      <c r="Z34" s="145">
        <v>487</v>
      </c>
      <c r="AA34" s="145">
        <v>1705</v>
      </c>
      <c r="AB34" s="146">
        <v>512</v>
      </c>
      <c r="AC34" s="147">
        <v>1791</v>
      </c>
    </row>
    <row r="35" spans="1:29" s="101" customFormat="1" ht="11.1" customHeight="1" thickBot="1">
      <c r="A35" s="149">
        <v>30</v>
      </c>
      <c r="B35" s="145">
        <v>233</v>
      </c>
      <c r="C35" s="145">
        <v>816</v>
      </c>
      <c r="D35" s="145">
        <v>263</v>
      </c>
      <c r="E35" s="145">
        <v>922</v>
      </c>
      <c r="F35" s="145">
        <v>284</v>
      </c>
      <c r="G35" s="145">
        <v>993</v>
      </c>
      <c r="H35" s="145">
        <v>333</v>
      </c>
      <c r="I35" s="145">
        <v>1164</v>
      </c>
      <c r="J35" s="145">
        <v>347</v>
      </c>
      <c r="K35" s="145">
        <v>1213</v>
      </c>
      <c r="L35" s="145">
        <v>363</v>
      </c>
      <c r="M35" s="145">
        <v>1270</v>
      </c>
      <c r="N35" s="145">
        <v>376</v>
      </c>
      <c r="O35" s="145">
        <v>1314</v>
      </c>
      <c r="P35" s="145">
        <v>400</v>
      </c>
      <c r="Q35" s="145">
        <v>1400</v>
      </c>
      <c r="R35" s="145">
        <v>420</v>
      </c>
      <c r="S35" s="145">
        <v>1471</v>
      </c>
      <c r="T35" s="145">
        <v>441</v>
      </c>
      <c r="U35" s="145">
        <v>1544</v>
      </c>
      <c r="V35" s="145">
        <v>462</v>
      </c>
      <c r="W35" s="145">
        <v>1617</v>
      </c>
      <c r="X35" s="145">
        <v>479</v>
      </c>
      <c r="Y35" s="145">
        <v>1676</v>
      </c>
      <c r="Z35" s="150">
        <v>504</v>
      </c>
      <c r="AA35" s="150">
        <v>1764</v>
      </c>
      <c r="AB35" s="150">
        <v>529</v>
      </c>
      <c r="AC35" s="151">
        <v>1852</v>
      </c>
    </row>
    <row r="36" spans="1:29" ht="3" customHeight="1" thickBot="1">
      <c r="A36" s="227"/>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9"/>
      <c r="AB36" s="152"/>
      <c r="AC36" s="152"/>
    </row>
    <row r="37" spans="1:29" ht="12" customHeight="1">
      <c r="A37" s="215"/>
      <c r="B37" s="218" t="s">
        <v>349</v>
      </c>
      <c r="C37" s="219"/>
      <c r="D37" s="218" t="s">
        <v>192</v>
      </c>
      <c r="E37" s="219"/>
      <c r="F37" s="218" t="s">
        <v>225</v>
      </c>
      <c r="G37" s="219"/>
      <c r="H37" s="218" t="s">
        <v>229</v>
      </c>
      <c r="I37" s="219"/>
      <c r="J37" s="218" t="s">
        <v>196</v>
      </c>
      <c r="K37" s="219"/>
      <c r="L37" s="218" t="s">
        <v>197</v>
      </c>
      <c r="M37" s="219"/>
      <c r="N37" s="218" t="s">
        <v>198</v>
      </c>
      <c r="O37" s="219"/>
      <c r="P37" s="218" t="s">
        <v>199</v>
      </c>
      <c r="Q37" s="219"/>
      <c r="R37" s="218" t="s">
        <v>200</v>
      </c>
      <c r="S37" s="219"/>
      <c r="T37" s="218" t="s">
        <v>201</v>
      </c>
      <c r="U37" s="219"/>
      <c r="V37" s="218" t="s">
        <v>202</v>
      </c>
      <c r="W37" s="219"/>
      <c r="X37" s="218" t="s">
        <v>203</v>
      </c>
      <c r="Y37" s="219"/>
      <c r="Z37" s="218" t="s">
        <v>204</v>
      </c>
      <c r="AA37" s="219"/>
      <c r="AB37" s="221"/>
      <c r="AC37" s="222"/>
    </row>
    <row r="38" spans="1:29" ht="12" customHeight="1">
      <c r="A38" s="216"/>
      <c r="B38" s="223">
        <v>26400</v>
      </c>
      <c r="C38" s="223"/>
      <c r="D38" s="213">
        <v>27600</v>
      </c>
      <c r="E38" s="214"/>
      <c r="F38" s="213">
        <v>28800</v>
      </c>
      <c r="G38" s="214"/>
      <c r="H38" s="213">
        <v>30300</v>
      </c>
      <c r="I38" s="214"/>
      <c r="J38" s="213">
        <v>31800</v>
      </c>
      <c r="K38" s="214"/>
      <c r="L38" s="213">
        <v>33300</v>
      </c>
      <c r="M38" s="214"/>
      <c r="N38" s="213">
        <v>34800</v>
      </c>
      <c r="O38" s="214"/>
      <c r="P38" s="213">
        <v>36300</v>
      </c>
      <c r="Q38" s="214"/>
      <c r="R38" s="213">
        <v>38200</v>
      </c>
      <c r="S38" s="214"/>
      <c r="T38" s="213">
        <v>40100</v>
      </c>
      <c r="U38" s="214"/>
      <c r="V38" s="213">
        <v>42000</v>
      </c>
      <c r="W38" s="214"/>
      <c r="X38" s="213">
        <v>43900</v>
      </c>
      <c r="Y38" s="214"/>
      <c r="Z38" s="213">
        <v>45800</v>
      </c>
      <c r="AA38" s="214"/>
      <c r="AB38" s="224"/>
      <c r="AC38" s="225"/>
    </row>
    <row r="39" spans="1:29" ht="12" customHeight="1">
      <c r="A39" s="217"/>
      <c r="B39" s="153" t="s">
        <v>194</v>
      </c>
      <c r="C39" s="153" t="s">
        <v>195</v>
      </c>
      <c r="D39" s="153" t="s">
        <v>194</v>
      </c>
      <c r="E39" s="153" t="s">
        <v>195</v>
      </c>
      <c r="F39" s="153" t="s">
        <v>194</v>
      </c>
      <c r="G39" s="153" t="s">
        <v>195</v>
      </c>
      <c r="H39" s="153" t="s">
        <v>194</v>
      </c>
      <c r="I39" s="153" t="s">
        <v>195</v>
      </c>
      <c r="J39" s="153" t="s">
        <v>194</v>
      </c>
      <c r="K39" s="153" t="s">
        <v>195</v>
      </c>
      <c r="L39" s="153" t="s">
        <v>194</v>
      </c>
      <c r="M39" s="153" t="s">
        <v>195</v>
      </c>
      <c r="N39" s="153" t="s">
        <v>194</v>
      </c>
      <c r="O39" s="153" t="s">
        <v>195</v>
      </c>
      <c r="P39" s="153" t="s">
        <v>194</v>
      </c>
      <c r="Q39" s="153" t="s">
        <v>195</v>
      </c>
      <c r="R39" s="153" t="s">
        <v>194</v>
      </c>
      <c r="S39" s="153" t="s">
        <v>195</v>
      </c>
      <c r="T39" s="153" t="s">
        <v>194</v>
      </c>
      <c r="U39" s="153" t="s">
        <v>195</v>
      </c>
      <c r="V39" s="153" t="s">
        <v>194</v>
      </c>
      <c r="W39" s="153" t="s">
        <v>195</v>
      </c>
      <c r="X39" s="153" t="s">
        <v>194</v>
      </c>
      <c r="Y39" s="153" t="s">
        <v>195</v>
      </c>
      <c r="Z39" s="153" t="s">
        <v>194</v>
      </c>
      <c r="AA39" s="153" t="s">
        <v>195</v>
      </c>
      <c r="AB39" s="142"/>
      <c r="AC39" s="143"/>
    </row>
    <row r="40" spans="1:29" s="101" customFormat="1" ht="11.1" customHeight="1">
      <c r="A40" s="144">
        <v>1</v>
      </c>
      <c r="B40" s="145">
        <v>19</v>
      </c>
      <c r="C40" s="145">
        <v>65</v>
      </c>
      <c r="D40" s="145">
        <v>19</v>
      </c>
      <c r="E40" s="145">
        <v>67</v>
      </c>
      <c r="F40" s="145">
        <v>20</v>
      </c>
      <c r="G40" s="145">
        <v>71</v>
      </c>
      <c r="H40" s="145">
        <v>21</v>
      </c>
      <c r="I40" s="145">
        <v>74</v>
      </c>
      <c r="J40" s="145">
        <v>22</v>
      </c>
      <c r="K40" s="145">
        <v>77</v>
      </c>
      <c r="L40" s="145">
        <v>23</v>
      </c>
      <c r="M40" s="145">
        <v>82</v>
      </c>
      <c r="N40" s="145">
        <v>24</v>
      </c>
      <c r="O40" s="145">
        <v>85</v>
      </c>
      <c r="P40" s="145">
        <v>25</v>
      </c>
      <c r="Q40" s="145">
        <v>88</v>
      </c>
      <c r="R40" s="145">
        <v>27</v>
      </c>
      <c r="S40" s="145">
        <v>94</v>
      </c>
      <c r="T40" s="145">
        <v>28</v>
      </c>
      <c r="U40" s="145">
        <v>98</v>
      </c>
      <c r="V40" s="145">
        <v>30</v>
      </c>
      <c r="W40" s="145">
        <v>103</v>
      </c>
      <c r="X40" s="145">
        <v>31</v>
      </c>
      <c r="Y40" s="145">
        <v>107</v>
      </c>
      <c r="Z40" s="145">
        <v>32</v>
      </c>
      <c r="AA40" s="145">
        <v>113</v>
      </c>
      <c r="AB40" s="145"/>
      <c r="AC40" s="147"/>
    </row>
    <row r="41" spans="1:29" s="101" customFormat="1" ht="11.1" customHeight="1">
      <c r="A41" s="144">
        <v>2</v>
      </c>
      <c r="B41" s="145">
        <v>37</v>
      </c>
      <c r="C41" s="145">
        <v>129</v>
      </c>
      <c r="D41" s="145">
        <v>39</v>
      </c>
      <c r="E41" s="145">
        <v>135</v>
      </c>
      <c r="F41" s="145">
        <v>40</v>
      </c>
      <c r="G41" s="145">
        <v>141</v>
      </c>
      <c r="H41" s="145">
        <v>42</v>
      </c>
      <c r="I41" s="145">
        <v>148</v>
      </c>
      <c r="J41" s="145">
        <v>44</v>
      </c>
      <c r="K41" s="145">
        <v>156</v>
      </c>
      <c r="L41" s="145">
        <v>46</v>
      </c>
      <c r="M41" s="145">
        <v>164</v>
      </c>
      <c r="N41" s="145">
        <v>49</v>
      </c>
      <c r="O41" s="145">
        <v>170</v>
      </c>
      <c r="P41" s="145">
        <v>51</v>
      </c>
      <c r="Q41" s="145">
        <v>178</v>
      </c>
      <c r="R41" s="145">
        <v>53</v>
      </c>
      <c r="S41" s="145">
        <v>187</v>
      </c>
      <c r="T41" s="145">
        <v>56</v>
      </c>
      <c r="U41" s="145">
        <v>197</v>
      </c>
      <c r="V41" s="145">
        <v>59</v>
      </c>
      <c r="W41" s="145">
        <v>206</v>
      </c>
      <c r="X41" s="145">
        <v>62</v>
      </c>
      <c r="Y41" s="145">
        <v>215</v>
      </c>
      <c r="Z41" s="145">
        <v>64</v>
      </c>
      <c r="AA41" s="145">
        <v>224</v>
      </c>
      <c r="AB41" s="145"/>
      <c r="AC41" s="147"/>
    </row>
    <row r="42" spans="1:29" s="101" customFormat="1" ht="11.1" customHeight="1">
      <c r="A42" s="144">
        <v>3</v>
      </c>
      <c r="B42" s="145">
        <v>55</v>
      </c>
      <c r="C42" s="145">
        <v>194</v>
      </c>
      <c r="D42" s="145">
        <v>58</v>
      </c>
      <c r="E42" s="145">
        <v>203</v>
      </c>
      <c r="F42" s="145">
        <v>61</v>
      </c>
      <c r="G42" s="145">
        <v>212</v>
      </c>
      <c r="H42" s="145">
        <v>64</v>
      </c>
      <c r="I42" s="145">
        <v>222</v>
      </c>
      <c r="J42" s="145">
        <v>66</v>
      </c>
      <c r="K42" s="145">
        <v>233</v>
      </c>
      <c r="L42" s="145">
        <v>70</v>
      </c>
      <c r="M42" s="145">
        <v>244</v>
      </c>
      <c r="N42" s="145">
        <v>73</v>
      </c>
      <c r="O42" s="145">
        <v>255</v>
      </c>
      <c r="P42" s="145">
        <v>76</v>
      </c>
      <c r="Q42" s="145">
        <v>266</v>
      </c>
      <c r="R42" s="145">
        <v>81</v>
      </c>
      <c r="S42" s="145">
        <v>281</v>
      </c>
      <c r="T42" s="145">
        <v>84</v>
      </c>
      <c r="U42" s="145">
        <v>295</v>
      </c>
      <c r="V42" s="145">
        <v>88</v>
      </c>
      <c r="W42" s="145">
        <v>308</v>
      </c>
      <c r="X42" s="145">
        <v>92</v>
      </c>
      <c r="Y42" s="145">
        <v>323</v>
      </c>
      <c r="Z42" s="145">
        <v>96</v>
      </c>
      <c r="AA42" s="145">
        <v>337</v>
      </c>
      <c r="AB42" s="145"/>
      <c r="AC42" s="147"/>
    </row>
    <row r="43" spans="1:29" s="101" customFormat="1" ht="11.1" customHeight="1">
      <c r="A43" s="144">
        <v>4</v>
      </c>
      <c r="B43" s="145">
        <v>74</v>
      </c>
      <c r="C43" s="145">
        <v>259</v>
      </c>
      <c r="D43" s="145">
        <v>77</v>
      </c>
      <c r="E43" s="145">
        <v>271</v>
      </c>
      <c r="F43" s="145">
        <v>81</v>
      </c>
      <c r="G43" s="145">
        <v>282</v>
      </c>
      <c r="H43" s="145">
        <v>85</v>
      </c>
      <c r="I43" s="145">
        <v>297</v>
      </c>
      <c r="J43" s="145">
        <v>89</v>
      </c>
      <c r="K43" s="145">
        <v>312</v>
      </c>
      <c r="L43" s="145">
        <v>93</v>
      </c>
      <c r="M43" s="145">
        <v>326</v>
      </c>
      <c r="N43" s="145">
        <v>97</v>
      </c>
      <c r="O43" s="145">
        <v>341</v>
      </c>
      <c r="P43" s="145">
        <v>102</v>
      </c>
      <c r="Q43" s="145">
        <v>356</v>
      </c>
      <c r="R43" s="145">
        <v>107</v>
      </c>
      <c r="S43" s="145">
        <v>375</v>
      </c>
      <c r="T43" s="145">
        <v>113</v>
      </c>
      <c r="U43" s="145">
        <v>393</v>
      </c>
      <c r="V43" s="145">
        <v>117</v>
      </c>
      <c r="W43" s="145">
        <v>411</v>
      </c>
      <c r="X43" s="145">
        <v>123</v>
      </c>
      <c r="Y43" s="145">
        <v>430</v>
      </c>
      <c r="Z43" s="145">
        <v>128</v>
      </c>
      <c r="AA43" s="145">
        <v>449</v>
      </c>
      <c r="AB43" s="145"/>
      <c r="AC43" s="147"/>
    </row>
    <row r="44" spans="1:29" s="101" customFormat="1" ht="11.1" customHeight="1">
      <c r="A44" s="144">
        <v>5</v>
      </c>
      <c r="B44" s="145">
        <v>93</v>
      </c>
      <c r="C44" s="145">
        <v>324</v>
      </c>
      <c r="D44" s="145">
        <v>96</v>
      </c>
      <c r="E44" s="145">
        <v>338</v>
      </c>
      <c r="F44" s="145">
        <v>101</v>
      </c>
      <c r="G44" s="145">
        <v>353</v>
      </c>
      <c r="H44" s="145">
        <v>106</v>
      </c>
      <c r="I44" s="145">
        <v>371</v>
      </c>
      <c r="J44" s="145">
        <v>112</v>
      </c>
      <c r="K44" s="145">
        <v>389</v>
      </c>
      <c r="L44" s="145">
        <v>116</v>
      </c>
      <c r="M44" s="145">
        <v>408</v>
      </c>
      <c r="N44" s="145">
        <v>122</v>
      </c>
      <c r="O44" s="145">
        <v>427</v>
      </c>
      <c r="P44" s="145">
        <v>127</v>
      </c>
      <c r="Q44" s="145">
        <v>444</v>
      </c>
      <c r="R44" s="145">
        <v>134</v>
      </c>
      <c r="S44" s="145">
        <v>468</v>
      </c>
      <c r="T44" s="145">
        <v>140</v>
      </c>
      <c r="U44" s="145">
        <v>491</v>
      </c>
      <c r="V44" s="145">
        <v>147</v>
      </c>
      <c r="W44" s="145">
        <v>515</v>
      </c>
      <c r="X44" s="145">
        <v>154</v>
      </c>
      <c r="Y44" s="145">
        <v>538</v>
      </c>
      <c r="Z44" s="145">
        <v>160</v>
      </c>
      <c r="AA44" s="145">
        <v>561</v>
      </c>
      <c r="AB44" s="145"/>
      <c r="AC44" s="147"/>
    </row>
    <row r="45" spans="1:29" s="101" customFormat="1" ht="11.1" customHeight="1">
      <c r="A45" s="144">
        <v>6</v>
      </c>
      <c r="B45" s="145">
        <v>111</v>
      </c>
      <c r="C45" s="145">
        <v>388</v>
      </c>
      <c r="D45" s="145">
        <v>116</v>
      </c>
      <c r="E45" s="145">
        <v>406</v>
      </c>
      <c r="F45" s="145">
        <v>121</v>
      </c>
      <c r="G45" s="145">
        <v>423</v>
      </c>
      <c r="H45" s="145">
        <v>127</v>
      </c>
      <c r="I45" s="145">
        <v>445</v>
      </c>
      <c r="J45" s="145">
        <v>134</v>
      </c>
      <c r="K45" s="145">
        <v>468</v>
      </c>
      <c r="L45" s="145">
        <v>140</v>
      </c>
      <c r="M45" s="145">
        <v>490</v>
      </c>
      <c r="N45" s="145">
        <v>146</v>
      </c>
      <c r="O45" s="145">
        <v>512</v>
      </c>
      <c r="P45" s="145">
        <v>153</v>
      </c>
      <c r="Q45" s="145">
        <v>534</v>
      </c>
      <c r="R45" s="145">
        <v>160</v>
      </c>
      <c r="S45" s="145">
        <v>561</v>
      </c>
      <c r="T45" s="145">
        <v>168</v>
      </c>
      <c r="U45" s="145">
        <v>589</v>
      </c>
      <c r="V45" s="145">
        <v>177</v>
      </c>
      <c r="W45" s="145">
        <v>618</v>
      </c>
      <c r="X45" s="145">
        <v>185</v>
      </c>
      <c r="Y45" s="145">
        <v>645</v>
      </c>
      <c r="Z45" s="145">
        <v>192</v>
      </c>
      <c r="AA45" s="145">
        <v>673</v>
      </c>
      <c r="AB45" s="145"/>
      <c r="AC45" s="147"/>
    </row>
    <row r="46" spans="1:29" s="101" customFormat="1" ht="11.1" customHeight="1">
      <c r="A46" s="144">
        <v>7</v>
      </c>
      <c r="B46" s="145">
        <v>129</v>
      </c>
      <c r="C46" s="145">
        <v>453</v>
      </c>
      <c r="D46" s="145">
        <v>135</v>
      </c>
      <c r="E46" s="145">
        <v>473</v>
      </c>
      <c r="F46" s="145">
        <v>141</v>
      </c>
      <c r="G46" s="145">
        <v>494</v>
      </c>
      <c r="H46" s="145">
        <v>148</v>
      </c>
      <c r="I46" s="145">
        <v>519</v>
      </c>
      <c r="J46" s="145">
        <v>156</v>
      </c>
      <c r="K46" s="145">
        <v>545</v>
      </c>
      <c r="L46" s="145">
        <v>164</v>
      </c>
      <c r="M46" s="145">
        <v>571</v>
      </c>
      <c r="N46" s="145">
        <v>170</v>
      </c>
      <c r="O46" s="145">
        <v>597</v>
      </c>
      <c r="P46" s="145">
        <v>178</v>
      </c>
      <c r="Q46" s="145">
        <v>622</v>
      </c>
      <c r="R46" s="145">
        <v>187</v>
      </c>
      <c r="S46" s="145">
        <v>655</v>
      </c>
      <c r="T46" s="145">
        <v>197</v>
      </c>
      <c r="U46" s="145">
        <v>687</v>
      </c>
      <c r="V46" s="145">
        <v>206</v>
      </c>
      <c r="W46" s="145">
        <v>721</v>
      </c>
      <c r="X46" s="145">
        <v>215</v>
      </c>
      <c r="Y46" s="145">
        <v>753</v>
      </c>
      <c r="Z46" s="145">
        <v>224</v>
      </c>
      <c r="AA46" s="145">
        <v>786</v>
      </c>
      <c r="AB46" s="145"/>
      <c r="AC46" s="147"/>
    </row>
    <row r="47" spans="1:29" s="101" customFormat="1" ht="11.1" customHeight="1">
      <c r="A47" s="144">
        <v>8</v>
      </c>
      <c r="B47" s="145">
        <v>148</v>
      </c>
      <c r="C47" s="145">
        <v>517</v>
      </c>
      <c r="D47" s="145">
        <v>155</v>
      </c>
      <c r="E47" s="145">
        <v>541</v>
      </c>
      <c r="F47" s="145">
        <v>161</v>
      </c>
      <c r="G47" s="145">
        <v>565</v>
      </c>
      <c r="H47" s="145">
        <v>170</v>
      </c>
      <c r="I47" s="145">
        <v>594</v>
      </c>
      <c r="J47" s="145">
        <v>178</v>
      </c>
      <c r="K47" s="145">
        <v>623</v>
      </c>
      <c r="L47" s="145">
        <v>187</v>
      </c>
      <c r="M47" s="145">
        <v>653</v>
      </c>
      <c r="N47" s="145">
        <v>195</v>
      </c>
      <c r="O47" s="145">
        <v>682</v>
      </c>
      <c r="P47" s="145">
        <v>203</v>
      </c>
      <c r="Q47" s="145">
        <v>712</v>
      </c>
      <c r="R47" s="145">
        <v>214</v>
      </c>
      <c r="S47" s="145">
        <v>748</v>
      </c>
      <c r="T47" s="145">
        <v>224</v>
      </c>
      <c r="U47" s="145">
        <v>786</v>
      </c>
      <c r="V47" s="145">
        <v>235</v>
      </c>
      <c r="W47" s="145">
        <v>823</v>
      </c>
      <c r="X47" s="145">
        <v>245</v>
      </c>
      <c r="Y47" s="145">
        <v>860</v>
      </c>
      <c r="Z47" s="145">
        <v>256</v>
      </c>
      <c r="AA47" s="145">
        <v>897</v>
      </c>
      <c r="AB47" s="145"/>
      <c r="AC47" s="147"/>
    </row>
    <row r="48" spans="1:29" s="101" customFormat="1" ht="11.1" customHeight="1">
      <c r="A48" s="144">
        <v>9</v>
      </c>
      <c r="B48" s="145">
        <v>166</v>
      </c>
      <c r="C48" s="145">
        <v>582</v>
      </c>
      <c r="D48" s="145">
        <v>174</v>
      </c>
      <c r="E48" s="145">
        <v>609</v>
      </c>
      <c r="F48" s="145">
        <v>181</v>
      </c>
      <c r="G48" s="145">
        <v>635</v>
      </c>
      <c r="H48" s="145">
        <v>191</v>
      </c>
      <c r="I48" s="145">
        <v>668</v>
      </c>
      <c r="J48" s="145">
        <v>200</v>
      </c>
      <c r="K48" s="145">
        <v>701</v>
      </c>
      <c r="L48" s="145">
        <v>210</v>
      </c>
      <c r="M48" s="145">
        <v>734</v>
      </c>
      <c r="N48" s="145">
        <v>219</v>
      </c>
      <c r="O48" s="145">
        <v>767</v>
      </c>
      <c r="P48" s="145">
        <v>229</v>
      </c>
      <c r="Q48" s="145">
        <v>800</v>
      </c>
      <c r="R48" s="145">
        <v>241</v>
      </c>
      <c r="S48" s="145">
        <v>842</v>
      </c>
      <c r="T48" s="145">
        <v>253</v>
      </c>
      <c r="U48" s="145">
        <v>884</v>
      </c>
      <c r="V48" s="145">
        <v>264</v>
      </c>
      <c r="W48" s="145">
        <v>926</v>
      </c>
      <c r="X48" s="145">
        <v>276</v>
      </c>
      <c r="Y48" s="145">
        <v>968</v>
      </c>
      <c r="Z48" s="145">
        <v>288</v>
      </c>
      <c r="AA48" s="145">
        <v>1010</v>
      </c>
      <c r="AB48" s="145"/>
      <c r="AC48" s="147"/>
    </row>
    <row r="49" spans="1:29" s="101" customFormat="1" ht="11.1" customHeight="1">
      <c r="A49" s="144">
        <v>10</v>
      </c>
      <c r="B49" s="145">
        <v>185</v>
      </c>
      <c r="C49" s="145">
        <v>647</v>
      </c>
      <c r="D49" s="145">
        <v>193</v>
      </c>
      <c r="E49" s="145">
        <v>676</v>
      </c>
      <c r="F49" s="145">
        <v>201</v>
      </c>
      <c r="G49" s="145">
        <v>705</v>
      </c>
      <c r="H49" s="145">
        <v>212</v>
      </c>
      <c r="I49" s="145">
        <v>743</v>
      </c>
      <c r="J49" s="145">
        <v>222</v>
      </c>
      <c r="K49" s="145">
        <v>779</v>
      </c>
      <c r="L49" s="145">
        <v>233</v>
      </c>
      <c r="M49" s="145">
        <v>816</v>
      </c>
      <c r="N49" s="145">
        <v>243</v>
      </c>
      <c r="O49" s="145">
        <v>852</v>
      </c>
      <c r="P49" s="145">
        <v>254</v>
      </c>
      <c r="Q49" s="145">
        <v>890</v>
      </c>
      <c r="R49" s="145">
        <v>267</v>
      </c>
      <c r="S49" s="145">
        <v>936</v>
      </c>
      <c r="T49" s="145">
        <v>281</v>
      </c>
      <c r="U49" s="145">
        <v>983</v>
      </c>
      <c r="V49" s="145">
        <v>294</v>
      </c>
      <c r="W49" s="145">
        <v>1029</v>
      </c>
      <c r="X49" s="145">
        <v>307</v>
      </c>
      <c r="Y49" s="145">
        <v>1075</v>
      </c>
      <c r="Z49" s="145">
        <v>321</v>
      </c>
      <c r="AA49" s="145">
        <v>1122</v>
      </c>
      <c r="AB49" s="145"/>
      <c r="AC49" s="147"/>
    </row>
    <row r="50" spans="1:29" s="101" customFormat="1" ht="11.1" customHeight="1">
      <c r="A50" s="144">
        <v>11</v>
      </c>
      <c r="B50" s="145">
        <v>203</v>
      </c>
      <c r="C50" s="145">
        <v>712</v>
      </c>
      <c r="D50" s="145">
        <v>212</v>
      </c>
      <c r="E50" s="145">
        <v>744</v>
      </c>
      <c r="F50" s="145">
        <v>222</v>
      </c>
      <c r="G50" s="145">
        <v>776</v>
      </c>
      <c r="H50" s="145">
        <v>233</v>
      </c>
      <c r="I50" s="145">
        <v>817</v>
      </c>
      <c r="J50" s="145">
        <v>245</v>
      </c>
      <c r="K50" s="145">
        <v>857</v>
      </c>
      <c r="L50" s="145">
        <v>256</v>
      </c>
      <c r="M50" s="145">
        <v>897</v>
      </c>
      <c r="N50" s="145">
        <v>268</v>
      </c>
      <c r="O50" s="145">
        <v>938</v>
      </c>
      <c r="P50" s="145">
        <v>280</v>
      </c>
      <c r="Q50" s="145">
        <v>978</v>
      </c>
      <c r="R50" s="145">
        <v>294</v>
      </c>
      <c r="S50" s="145">
        <v>1029</v>
      </c>
      <c r="T50" s="145">
        <v>308</v>
      </c>
      <c r="U50" s="145">
        <v>1081</v>
      </c>
      <c r="V50" s="145">
        <v>324</v>
      </c>
      <c r="W50" s="145">
        <v>1132</v>
      </c>
      <c r="X50" s="145">
        <v>338</v>
      </c>
      <c r="Y50" s="145">
        <v>1183</v>
      </c>
      <c r="Z50" s="145">
        <v>353</v>
      </c>
      <c r="AA50" s="145">
        <v>1235</v>
      </c>
      <c r="AB50" s="145"/>
      <c r="AC50" s="147"/>
    </row>
    <row r="51" spans="1:29" s="101" customFormat="1" ht="11.1" customHeight="1">
      <c r="A51" s="144">
        <v>12</v>
      </c>
      <c r="B51" s="145">
        <v>222</v>
      </c>
      <c r="C51" s="145">
        <v>776</v>
      </c>
      <c r="D51" s="145">
        <v>232</v>
      </c>
      <c r="E51" s="145">
        <v>811</v>
      </c>
      <c r="F51" s="145">
        <v>242</v>
      </c>
      <c r="G51" s="145">
        <v>847</v>
      </c>
      <c r="H51" s="145">
        <v>254</v>
      </c>
      <c r="I51" s="145">
        <v>891</v>
      </c>
      <c r="J51" s="145">
        <v>267</v>
      </c>
      <c r="K51" s="145">
        <v>935</v>
      </c>
      <c r="L51" s="145">
        <v>280</v>
      </c>
      <c r="M51" s="145">
        <v>979</v>
      </c>
      <c r="N51" s="145">
        <v>292</v>
      </c>
      <c r="O51" s="145">
        <v>1023</v>
      </c>
      <c r="P51" s="145">
        <v>305</v>
      </c>
      <c r="Q51" s="145">
        <v>1068</v>
      </c>
      <c r="R51" s="145">
        <v>321</v>
      </c>
      <c r="S51" s="145">
        <v>1123</v>
      </c>
      <c r="T51" s="145">
        <v>337</v>
      </c>
      <c r="U51" s="145">
        <v>1179</v>
      </c>
      <c r="V51" s="145">
        <v>353</v>
      </c>
      <c r="W51" s="145">
        <v>1235</v>
      </c>
      <c r="X51" s="145">
        <v>369</v>
      </c>
      <c r="Y51" s="145">
        <v>1291</v>
      </c>
      <c r="Z51" s="145">
        <v>385</v>
      </c>
      <c r="AA51" s="145">
        <v>1346</v>
      </c>
      <c r="AB51" s="145"/>
      <c r="AC51" s="147"/>
    </row>
    <row r="52" spans="1:29" s="101" customFormat="1" ht="11.1" customHeight="1">
      <c r="A52" s="144">
        <v>13</v>
      </c>
      <c r="B52" s="145">
        <v>240</v>
      </c>
      <c r="C52" s="145">
        <v>841</v>
      </c>
      <c r="D52" s="145">
        <v>251</v>
      </c>
      <c r="E52" s="145">
        <v>879</v>
      </c>
      <c r="F52" s="145">
        <v>262</v>
      </c>
      <c r="G52" s="145">
        <v>917</v>
      </c>
      <c r="H52" s="145">
        <v>275</v>
      </c>
      <c r="I52" s="145">
        <v>965</v>
      </c>
      <c r="J52" s="145">
        <v>290</v>
      </c>
      <c r="K52" s="145">
        <v>1012</v>
      </c>
      <c r="L52" s="145">
        <v>303</v>
      </c>
      <c r="M52" s="145">
        <v>1061</v>
      </c>
      <c r="N52" s="145">
        <v>317</v>
      </c>
      <c r="O52" s="145">
        <v>1109</v>
      </c>
      <c r="P52" s="145">
        <v>330</v>
      </c>
      <c r="Q52" s="145">
        <v>1156</v>
      </c>
      <c r="R52" s="145">
        <v>348</v>
      </c>
      <c r="S52" s="145">
        <v>1217</v>
      </c>
      <c r="T52" s="145">
        <v>365</v>
      </c>
      <c r="U52" s="145">
        <v>1278</v>
      </c>
      <c r="V52" s="145">
        <v>382</v>
      </c>
      <c r="W52" s="145">
        <v>1337</v>
      </c>
      <c r="X52" s="145">
        <v>399</v>
      </c>
      <c r="Y52" s="145">
        <v>1398</v>
      </c>
      <c r="Z52" s="145">
        <v>417</v>
      </c>
      <c r="AA52" s="145">
        <v>1459</v>
      </c>
      <c r="AB52" s="145"/>
      <c r="AC52" s="147"/>
    </row>
    <row r="53" spans="1:29" s="101" customFormat="1" ht="11.1" customHeight="1">
      <c r="A53" s="144">
        <v>14</v>
      </c>
      <c r="B53" s="145">
        <v>259</v>
      </c>
      <c r="C53" s="145">
        <v>905</v>
      </c>
      <c r="D53" s="145">
        <v>271</v>
      </c>
      <c r="E53" s="145">
        <v>947</v>
      </c>
      <c r="F53" s="145">
        <v>282</v>
      </c>
      <c r="G53" s="145">
        <v>988</v>
      </c>
      <c r="H53" s="145">
        <v>297</v>
      </c>
      <c r="I53" s="145">
        <v>1039</v>
      </c>
      <c r="J53" s="145">
        <v>312</v>
      </c>
      <c r="K53" s="145">
        <v>1091</v>
      </c>
      <c r="L53" s="145">
        <v>326</v>
      </c>
      <c r="M53" s="145">
        <v>1142</v>
      </c>
      <c r="N53" s="145">
        <v>341</v>
      </c>
      <c r="O53" s="145">
        <v>1194</v>
      </c>
      <c r="P53" s="145">
        <v>356</v>
      </c>
      <c r="Q53" s="145">
        <v>1246</v>
      </c>
      <c r="R53" s="145">
        <v>375</v>
      </c>
      <c r="S53" s="145">
        <v>1310</v>
      </c>
      <c r="T53" s="145">
        <v>393</v>
      </c>
      <c r="U53" s="145">
        <v>1375</v>
      </c>
      <c r="V53" s="145">
        <v>411</v>
      </c>
      <c r="W53" s="145">
        <v>1440</v>
      </c>
      <c r="X53" s="145">
        <v>430</v>
      </c>
      <c r="Y53" s="145">
        <v>1505</v>
      </c>
      <c r="Z53" s="145">
        <v>449</v>
      </c>
      <c r="AA53" s="145">
        <v>1571</v>
      </c>
      <c r="AB53" s="145"/>
      <c r="AC53" s="147"/>
    </row>
    <row r="54" spans="1:29" s="101" customFormat="1" ht="11.1" customHeight="1">
      <c r="A54" s="144">
        <v>15</v>
      </c>
      <c r="B54" s="145">
        <v>277</v>
      </c>
      <c r="C54" s="145">
        <v>970</v>
      </c>
      <c r="D54" s="145">
        <v>290</v>
      </c>
      <c r="E54" s="145">
        <v>1015</v>
      </c>
      <c r="F54" s="145">
        <v>303</v>
      </c>
      <c r="G54" s="145">
        <v>1059</v>
      </c>
      <c r="H54" s="145">
        <v>318</v>
      </c>
      <c r="I54" s="145">
        <v>1113</v>
      </c>
      <c r="J54" s="145">
        <v>334</v>
      </c>
      <c r="K54" s="145">
        <v>1168</v>
      </c>
      <c r="L54" s="145">
        <v>349</v>
      </c>
      <c r="M54" s="145">
        <v>1224</v>
      </c>
      <c r="N54" s="145">
        <v>366</v>
      </c>
      <c r="O54" s="145">
        <v>1279</v>
      </c>
      <c r="P54" s="145">
        <v>381</v>
      </c>
      <c r="Q54" s="145">
        <v>1334</v>
      </c>
      <c r="R54" s="145">
        <v>401</v>
      </c>
      <c r="S54" s="145">
        <v>1404</v>
      </c>
      <c r="T54" s="145">
        <v>421</v>
      </c>
      <c r="U54" s="145">
        <v>1473</v>
      </c>
      <c r="V54" s="145">
        <v>441</v>
      </c>
      <c r="W54" s="145">
        <v>1544</v>
      </c>
      <c r="X54" s="145">
        <v>461</v>
      </c>
      <c r="Y54" s="145">
        <v>1614</v>
      </c>
      <c r="Z54" s="145">
        <v>481</v>
      </c>
      <c r="AA54" s="145">
        <v>1683</v>
      </c>
      <c r="AB54" s="145"/>
      <c r="AC54" s="147"/>
    </row>
    <row r="55" spans="1:29" s="101" customFormat="1" ht="11.1" customHeight="1">
      <c r="A55" s="144">
        <v>16</v>
      </c>
      <c r="B55" s="145">
        <v>296</v>
      </c>
      <c r="C55" s="145">
        <v>1035</v>
      </c>
      <c r="D55" s="145">
        <v>309</v>
      </c>
      <c r="E55" s="145">
        <v>1082</v>
      </c>
      <c r="F55" s="145">
        <v>323</v>
      </c>
      <c r="G55" s="145">
        <v>1129</v>
      </c>
      <c r="H55" s="145">
        <v>339</v>
      </c>
      <c r="I55" s="145">
        <v>1188</v>
      </c>
      <c r="J55" s="145">
        <v>356</v>
      </c>
      <c r="K55" s="145">
        <v>1247</v>
      </c>
      <c r="L55" s="145">
        <v>373</v>
      </c>
      <c r="M55" s="145">
        <v>1305</v>
      </c>
      <c r="N55" s="145">
        <v>390</v>
      </c>
      <c r="O55" s="145">
        <v>1364</v>
      </c>
      <c r="P55" s="145">
        <v>407</v>
      </c>
      <c r="Q55" s="145">
        <v>1423</v>
      </c>
      <c r="R55" s="145">
        <v>428</v>
      </c>
      <c r="S55" s="145">
        <v>1498</v>
      </c>
      <c r="T55" s="145">
        <v>449</v>
      </c>
      <c r="U55" s="145">
        <v>1572</v>
      </c>
      <c r="V55" s="145">
        <v>471</v>
      </c>
      <c r="W55" s="145">
        <v>1647</v>
      </c>
      <c r="X55" s="145">
        <v>492</v>
      </c>
      <c r="Y55" s="145">
        <v>1721</v>
      </c>
      <c r="Z55" s="145">
        <v>513</v>
      </c>
      <c r="AA55" s="145">
        <v>1795</v>
      </c>
      <c r="AB55" s="145"/>
      <c r="AC55" s="147"/>
    </row>
    <row r="56" spans="1:29" s="101" customFormat="1" ht="11.1" customHeight="1">
      <c r="A56" s="144">
        <v>17</v>
      </c>
      <c r="B56" s="145">
        <v>314</v>
      </c>
      <c r="C56" s="145">
        <v>1100</v>
      </c>
      <c r="D56" s="145">
        <v>328</v>
      </c>
      <c r="E56" s="145">
        <v>1149</v>
      </c>
      <c r="F56" s="145">
        <v>343</v>
      </c>
      <c r="G56" s="145">
        <v>1199</v>
      </c>
      <c r="H56" s="145">
        <v>360</v>
      </c>
      <c r="I56" s="145">
        <v>1262</v>
      </c>
      <c r="J56" s="145">
        <v>378</v>
      </c>
      <c r="K56" s="145">
        <v>1324</v>
      </c>
      <c r="L56" s="145">
        <v>397</v>
      </c>
      <c r="M56" s="145">
        <v>1387</v>
      </c>
      <c r="N56" s="145">
        <v>414</v>
      </c>
      <c r="O56" s="145">
        <v>1449</v>
      </c>
      <c r="P56" s="145">
        <v>432</v>
      </c>
      <c r="Q56" s="145">
        <v>1512</v>
      </c>
      <c r="R56" s="145">
        <v>454</v>
      </c>
      <c r="S56" s="145">
        <v>1592</v>
      </c>
      <c r="T56" s="145">
        <v>477</v>
      </c>
      <c r="U56" s="145">
        <v>1670</v>
      </c>
      <c r="V56" s="145">
        <v>500</v>
      </c>
      <c r="W56" s="145">
        <v>1750</v>
      </c>
      <c r="X56" s="145">
        <v>523</v>
      </c>
      <c r="Y56" s="145">
        <v>1828</v>
      </c>
      <c r="Z56" s="145">
        <v>545</v>
      </c>
      <c r="AA56" s="145">
        <v>1908</v>
      </c>
      <c r="AB56" s="145"/>
      <c r="AC56" s="147"/>
    </row>
    <row r="57" spans="1:29" s="101" customFormat="1" ht="11.1" customHeight="1">
      <c r="A57" s="144">
        <v>18</v>
      </c>
      <c r="B57" s="145">
        <v>333</v>
      </c>
      <c r="C57" s="145">
        <v>1164</v>
      </c>
      <c r="D57" s="145">
        <v>348</v>
      </c>
      <c r="E57" s="145">
        <v>1217</v>
      </c>
      <c r="F57" s="145">
        <v>363</v>
      </c>
      <c r="G57" s="145">
        <v>1270</v>
      </c>
      <c r="H57" s="145">
        <v>381</v>
      </c>
      <c r="I57" s="145">
        <v>1336</v>
      </c>
      <c r="J57" s="145">
        <v>401</v>
      </c>
      <c r="K57" s="145">
        <v>1403</v>
      </c>
      <c r="L57" s="145">
        <v>420</v>
      </c>
      <c r="M57" s="145">
        <v>1469</v>
      </c>
      <c r="N57" s="145">
        <v>439</v>
      </c>
      <c r="O57" s="145">
        <v>1535</v>
      </c>
      <c r="P57" s="145">
        <v>458</v>
      </c>
      <c r="Q57" s="145">
        <v>1600</v>
      </c>
      <c r="R57" s="145">
        <v>481</v>
      </c>
      <c r="S57" s="145">
        <v>1684</v>
      </c>
      <c r="T57" s="145">
        <v>505</v>
      </c>
      <c r="U57" s="145">
        <v>1768</v>
      </c>
      <c r="V57" s="145">
        <v>529</v>
      </c>
      <c r="W57" s="145">
        <v>1852</v>
      </c>
      <c r="X57" s="145">
        <v>553</v>
      </c>
      <c r="Y57" s="145">
        <v>1936</v>
      </c>
      <c r="Z57" s="145">
        <v>577</v>
      </c>
      <c r="AA57" s="145">
        <v>2019</v>
      </c>
      <c r="AB57" s="145"/>
      <c r="AC57" s="147"/>
    </row>
    <row r="58" spans="1:29" s="101" customFormat="1" ht="11.1" customHeight="1">
      <c r="A58" s="144">
        <v>19</v>
      </c>
      <c r="B58" s="145">
        <v>351</v>
      </c>
      <c r="C58" s="145">
        <v>1229</v>
      </c>
      <c r="D58" s="145">
        <v>367</v>
      </c>
      <c r="E58" s="145">
        <v>1284</v>
      </c>
      <c r="F58" s="145">
        <v>383</v>
      </c>
      <c r="G58" s="145">
        <v>1341</v>
      </c>
      <c r="H58" s="145">
        <v>403</v>
      </c>
      <c r="I58" s="145">
        <v>1410</v>
      </c>
      <c r="J58" s="145">
        <v>423</v>
      </c>
      <c r="K58" s="145">
        <v>1480</v>
      </c>
      <c r="L58" s="145">
        <v>443</v>
      </c>
      <c r="M58" s="145">
        <v>1550</v>
      </c>
      <c r="N58" s="145">
        <v>463</v>
      </c>
      <c r="O58" s="145">
        <v>1620</v>
      </c>
      <c r="P58" s="145">
        <v>483</v>
      </c>
      <c r="Q58" s="145">
        <v>1690</v>
      </c>
      <c r="R58" s="145">
        <v>508</v>
      </c>
      <c r="S58" s="145">
        <v>1778</v>
      </c>
      <c r="T58" s="145">
        <v>534</v>
      </c>
      <c r="U58" s="145">
        <v>1867</v>
      </c>
      <c r="V58" s="145">
        <v>558</v>
      </c>
      <c r="W58" s="145">
        <v>1955</v>
      </c>
      <c r="X58" s="145">
        <v>584</v>
      </c>
      <c r="Y58" s="145">
        <v>2044</v>
      </c>
      <c r="Z58" s="145">
        <v>609</v>
      </c>
      <c r="AA58" s="145">
        <v>2132</v>
      </c>
      <c r="AB58" s="145"/>
      <c r="AC58" s="147"/>
    </row>
    <row r="59" spans="1:29" s="101" customFormat="1" ht="11.1" customHeight="1">
      <c r="A59" s="144">
        <v>20</v>
      </c>
      <c r="B59" s="145">
        <v>369</v>
      </c>
      <c r="C59" s="145">
        <v>1293</v>
      </c>
      <c r="D59" s="145">
        <v>387</v>
      </c>
      <c r="E59" s="145">
        <v>1353</v>
      </c>
      <c r="F59" s="145">
        <v>403</v>
      </c>
      <c r="G59" s="145">
        <v>1411</v>
      </c>
      <c r="H59" s="145">
        <v>424</v>
      </c>
      <c r="I59" s="145">
        <v>1484</v>
      </c>
      <c r="J59" s="145">
        <v>445</v>
      </c>
      <c r="K59" s="145">
        <v>1558</v>
      </c>
      <c r="L59" s="145">
        <v>466</v>
      </c>
      <c r="M59" s="145">
        <v>1631</v>
      </c>
      <c r="N59" s="145">
        <v>487</v>
      </c>
      <c r="O59" s="145">
        <v>1705</v>
      </c>
      <c r="P59" s="145">
        <v>508</v>
      </c>
      <c r="Q59" s="145">
        <v>1778</v>
      </c>
      <c r="R59" s="145">
        <v>535</v>
      </c>
      <c r="S59" s="145">
        <v>1872</v>
      </c>
      <c r="T59" s="145">
        <v>561</v>
      </c>
      <c r="U59" s="145">
        <v>1965</v>
      </c>
      <c r="V59" s="145">
        <v>588</v>
      </c>
      <c r="W59" s="145">
        <v>2058</v>
      </c>
      <c r="X59" s="145">
        <v>615</v>
      </c>
      <c r="Y59" s="145">
        <v>2151</v>
      </c>
      <c r="Z59" s="145">
        <v>641</v>
      </c>
      <c r="AA59" s="145">
        <v>2244</v>
      </c>
      <c r="AB59" s="145"/>
      <c r="AC59" s="147"/>
    </row>
    <row r="60" spans="1:29" s="101" customFormat="1" ht="11.1" customHeight="1">
      <c r="A60" s="144">
        <v>21</v>
      </c>
      <c r="B60" s="145">
        <v>388</v>
      </c>
      <c r="C60" s="145">
        <v>1358</v>
      </c>
      <c r="D60" s="145">
        <v>406</v>
      </c>
      <c r="E60" s="145">
        <v>1420</v>
      </c>
      <c r="F60" s="145">
        <v>423</v>
      </c>
      <c r="G60" s="145">
        <v>1482</v>
      </c>
      <c r="H60" s="145">
        <v>445</v>
      </c>
      <c r="I60" s="145">
        <v>1558</v>
      </c>
      <c r="J60" s="145">
        <v>468</v>
      </c>
      <c r="K60" s="145">
        <v>1636</v>
      </c>
      <c r="L60" s="145">
        <v>490</v>
      </c>
      <c r="M60" s="145">
        <v>1713</v>
      </c>
      <c r="N60" s="145">
        <v>512</v>
      </c>
      <c r="O60" s="145">
        <v>1791</v>
      </c>
      <c r="P60" s="145">
        <v>534</v>
      </c>
      <c r="Q60" s="145">
        <v>1868</v>
      </c>
      <c r="R60" s="145">
        <v>561</v>
      </c>
      <c r="S60" s="145">
        <v>1965</v>
      </c>
      <c r="T60" s="145">
        <v>589</v>
      </c>
      <c r="U60" s="145">
        <v>2063</v>
      </c>
      <c r="V60" s="145">
        <v>618</v>
      </c>
      <c r="W60" s="145">
        <v>2161</v>
      </c>
      <c r="X60" s="145">
        <v>645</v>
      </c>
      <c r="Y60" s="145">
        <v>2259</v>
      </c>
      <c r="Z60" s="145">
        <v>673</v>
      </c>
      <c r="AA60" s="145">
        <v>2356</v>
      </c>
      <c r="AB60" s="145"/>
      <c r="AC60" s="147"/>
    </row>
    <row r="61" spans="1:29" s="101" customFormat="1" ht="11.1" customHeight="1">
      <c r="A61" s="144">
        <v>22</v>
      </c>
      <c r="B61" s="145">
        <v>407</v>
      </c>
      <c r="C61" s="145">
        <v>1423</v>
      </c>
      <c r="D61" s="145">
        <v>425</v>
      </c>
      <c r="E61" s="145">
        <v>1488</v>
      </c>
      <c r="F61" s="145">
        <v>443</v>
      </c>
      <c r="G61" s="145">
        <v>1552</v>
      </c>
      <c r="H61" s="145">
        <v>466</v>
      </c>
      <c r="I61" s="145">
        <v>1634</v>
      </c>
      <c r="J61" s="145">
        <v>490</v>
      </c>
      <c r="K61" s="145">
        <v>1714</v>
      </c>
      <c r="L61" s="145">
        <v>513</v>
      </c>
      <c r="M61" s="145">
        <v>1795</v>
      </c>
      <c r="N61" s="145">
        <v>536</v>
      </c>
      <c r="O61" s="145">
        <v>1876</v>
      </c>
      <c r="P61" s="145">
        <v>559</v>
      </c>
      <c r="Q61" s="145">
        <v>1956</v>
      </c>
      <c r="R61" s="145">
        <v>588</v>
      </c>
      <c r="S61" s="145">
        <v>2059</v>
      </c>
      <c r="T61" s="145">
        <v>618</v>
      </c>
      <c r="U61" s="145">
        <v>2162</v>
      </c>
      <c r="V61" s="145">
        <v>647</v>
      </c>
      <c r="W61" s="145">
        <v>2264</v>
      </c>
      <c r="X61" s="145">
        <v>676</v>
      </c>
      <c r="Y61" s="145">
        <v>2366</v>
      </c>
      <c r="Z61" s="145">
        <v>705</v>
      </c>
      <c r="AA61" s="145">
        <v>2469</v>
      </c>
      <c r="AB61" s="145"/>
      <c r="AC61" s="147"/>
    </row>
    <row r="62" spans="1:29" s="101" customFormat="1" ht="11.1" customHeight="1">
      <c r="A62" s="144">
        <v>23</v>
      </c>
      <c r="B62" s="145">
        <v>425</v>
      </c>
      <c r="C62" s="145">
        <v>1488</v>
      </c>
      <c r="D62" s="145">
        <v>444</v>
      </c>
      <c r="E62" s="145">
        <v>1555</v>
      </c>
      <c r="F62" s="145">
        <v>464</v>
      </c>
      <c r="G62" s="145">
        <v>1623</v>
      </c>
      <c r="H62" s="145">
        <v>487</v>
      </c>
      <c r="I62" s="145">
        <v>1708</v>
      </c>
      <c r="J62" s="145">
        <v>512</v>
      </c>
      <c r="K62" s="145">
        <v>1792</v>
      </c>
      <c r="L62" s="145">
        <v>536</v>
      </c>
      <c r="M62" s="145">
        <v>1877</v>
      </c>
      <c r="N62" s="145">
        <v>560</v>
      </c>
      <c r="O62" s="145">
        <v>1961</v>
      </c>
      <c r="P62" s="145">
        <v>585</v>
      </c>
      <c r="Q62" s="145">
        <v>2046</v>
      </c>
      <c r="R62" s="145">
        <v>615</v>
      </c>
      <c r="S62" s="145">
        <v>2153</v>
      </c>
      <c r="T62" s="145">
        <v>645</v>
      </c>
      <c r="U62" s="145">
        <v>2259</v>
      </c>
      <c r="V62" s="145">
        <v>676</v>
      </c>
      <c r="W62" s="145">
        <v>2366</v>
      </c>
      <c r="X62" s="145">
        <v>706</v>
      </c>
      <c r="Y62" s="145">
        <v>2474</v>
      </c>
      <c r="Z62" s="145">
        <v>737</v>
      </c>
      <c r="AA62" s="145">
        <v>2581</v>
      </c>
      <c r="AB62" s="145"/>
      <c r="AC62" s="147"/>
    </row>
    <row r="63" spans="1:29" s="101" customFormat="1" ht="11.1" customHeight="1">
      <c r="A63" s="144">
        <v>24</v>
      </c>
      <c r="B63" s="145">
        <v>443</v>
      </c>
      <c r="C63" s="145">
        <v>1552</v>
      </c>
      <c r="D63" s="145">
        <v>464</v>
      </c>
      <c r="E63" s="145">
        <v>1623</v>
      </c>
      <c r="F63" s="145">
        <v>484</v>
      </c>
      <c r="G63" s="145">
        <v>1693</v>
      </c>
      <c r="H63" s="145">
        <v>509</v>
      </c>
      <c r="I63" s="145">
        <v>1782</v>
      </c>
      <c r="J63" s="145">
        <v>534</v>
      </c>
      <c r="K63" s="145">
        <v>1870</v>
      </c>
      <c r="L63" s="145">
        <v>559</v>
      </c>
      <c r="M63" s="145">
        <v>1958</v>
      </c>
      <c r="N63" s="145">
        <v>585</v>
      </c>
      <c r="O63" s="145">
        <v>2046</v>
      </c>
      <c r="P63" s="145">
        <v>610</v>
      </c>
      <c r="Q63" s="145">
        <v>2134</v>
      </c>
      <c r="R63" s="145">
        <v>642</v>
      </c>
      <c r="S63" s="145">
        <v>2246</v>
      </c>
      <c r="T63" s="145">
        <v>674</v>
      </c>
      <c r="U63" s="145">
        <v>2358</v>
      </c>
      <c r="V63" s="145">
        <v>705</v>
      </c>
      <c r="W63" s="145">
        <v>2469</v>
      </c>
      <c r="X63" s="145">
        <v>737</v>
      </c>
      <c r="Y63" s="145">
        <v>2581</v>
      </c>
      <c r="Z63" s="145">
        <v>769</v>
      </c>
      <c r="AA63" s="145">
        <v>2693</v>
      </c>
      <c r="AB63" s="145"/>
      <c r="AC63" s="147"/>
    </row>
    <row r="64" spans="1:29" s="101" customFormat="1" ht="11.1" customHeight="1">
      <c r="A64" s="144">
        <v>25</v>
      </c>
      <c r="B64" s="145">
        <v>462</v>
      </c>
      <c r="C64" s="145">
        <v>1617</v>
      </c>
      <c r="D64" s="145">
        <v>483</v>
      </c>
      <c r="E64" s="145">
        <v>1691</v>
      </c>
      <c r="F64" s="145">
        <v>504</v>
      </c>
      <c r="G64" s="145">
        <v>1764</v>
      </c>
      <c r="H64" s="145">
        <v>531</v>
      </c>
      <c r="I64" s="145">
        <v>1856</v>
      </c>
      <c r="J64" s="145">
        <v>557</v>
      </c>
      <c r="K64" s="145">
        <v>1948</v>
      </c>
      <c r="L64" s="145">
        <v>583</v>
      </c>
      <c r="M64" s="145">
        <v>2039</v>
      </c>
      <c r="N64" s="145">
        <v>609</v>
      </c>
      <c r="O64" s="145">
        <v>2132</v>
      </c>
      <c r="P64" s="145">
        <v>636</v>
      </c>
      <c r="Q64" s="145">
        <v>2224</v>
      </c>
      <c r="R64" s="145">
        <v>669</v>
      </c>
      <c r="S64" s="145">
        <v>2340</v>
      </c>
      <c r="T64" s="145">
        <v>702</v>
      </c>
      <c r="U64" s="145">
        <v>2456</v>
      </c>
      <c r="V64" s="145">
        <v>735</v>
      </c>
      <c r="W64" s="145">
        <v>2573</v>
      </c>
      <c r="X64" s="145">
        <v>768</v>
      </c>
      <c r="Y64" s="145">
        <v>2689</v>
      </c>
      <c r="Z64" s="145">
        <v>801</v>
      </c>
      <c r="AA64" s="145">
        <v>2805</v>
      </c>
      <c r="AB64" s="145"/>
      <c r="AC64" s="147"/>
    </row>
    <row r="65" spans="1:29" s="101" customFormat="1" ht="11.1" customHeight="1">
      <c r="A65" s="144">
        <v>26</v>
      </c>
      <c r="B65" s="145">
        <v>481</v>
      </c>
      <c r="C65" s="145">
        <v>1682</v>
      </c>
      <c r="D65" s="145">
        <v>502</v>
      </c>
      <c r="E65" s="145">
        <v>1758</v>
      </c>
      <c r="F65" s="145">
        <v>524</v>
      </c>
      <c r="G65" s="145">
        <v>1835</v>
      </c>
      <c r="H65" s="145">
        <v>552</v>
      </c>
      <c r="I65" s="145">
        <v>1930</v>
      </c>
      <c r="J65" s="145">
        <v>579</v>
      </c>
      <c r="K65" s="145">
        <v>2026</v>
      </c>
      <c r="L65" s="145">
        <v>606</v>
      </c>
      <c r="M65" s="145">
        <v>2121</v>
      </c>
      <c r="N65" s="145">
        <v>633</v>
      </c>
      <c r="O65" s="145">
        <v>2217</v>
      </c>
      <c r="P65" s="145">
        <v>661</v>
      </c>
      <c r="Q65" s="145">
        <v>2312</v>
      </c>
      <c r="R65" s="145">
        <v>695</v>
      </c>
      <c r="S65" s="145">
        <v>2434</v>
      </c>
      <c r="T65" s="145">
        <v>730</v>
      </c>
      <c r="U65" s="145">
        <v>2554</v>
      </c>
      <c r="V65" s="145">
        <v>765</v>
      </c>
      <c r="W65" s="145">
        <v>2676</v>
      </c>
      <c r="X65" s="145">
        <v>799</v>
      </c>
      <c r="Y65" s="145">
        <v>2796</v>
      </c>
      <c r="Z65" s="145">
        <v>833</v>
      </c>
      <c r="AA65" s="145">
        <v>2918</v>
      </c>
      <c r="AB65" s="145"/>
      <c r="AC65" s="147"/>
    </row>
    <row r="66" spans="1:29" s="101" customFormat="1" ht="11.1" customHeight="1">
      <c r="A66" s="144">
        <v>27</v>
      </c>
      <c r="B66" s="145">
        <v>499</v>
      </c>
      <c r="C66" s="145">
        <v>1746</v>
      </c>
      <c r="D66" s="145">
        <v>522</v>
      </c>
      <c r="E66" s="145">
        <v>1826</v>
      </c>
      <c r="F66" s="145">
        <v>544</v>
      </c>
      <c r="G66" s="145">
        <v>1905</v>
      </c>
      <c r="H66" s="145">
        <v>573</v>
      </c>
      <c r="I66" s="145">
        <v>2004</v>
      </c>
      <c r="J66" s="145">
        <v>601</v>
      </c>
      <c r="K66" s="145">
        <v>2103</v>
      </c>
      <c r="L66" s="145">
        <v>629</v>
      </c>
      <c r="M66" s="145">
        <v>2203</v>
      </c>
      <c r="N66" s="145">
        <v>658</v>
      </c>
      <c r="O66" s="145">
        <v>2302</v>
      </c>
      <c r="P66" s="145">
        <v>686</v>
      </c>
      <c r="Q66" s="145">
        <v>2402</v>
      </c>
      <c r="R66" s="145">
        <v>722</v>
      </c>
      <c r="S66" s="145">
        <v>2527</v>
      </c>
      <c r="T66" s="145">
        <v>758</v>
      </c>
      <c r="U66" s="145">
        <v>2653</v>
      </c>
      <c r="V66" s="145">
        <v>794</v>
      </c>
      <c r="W66" s="145">
        <v>2779</v>
      </c>
      <c r="X66" s="145">
        <v>830</v>
      </c>
      <c r="Y66" s="145">
        <v>2904</v>
      </c>
      <c r="Z66" s="145">
        <v>865</v>
      </c>
      <c r="AA66" s="145">
        <v>3030</v>
      </c>
      <c r="AB66" s="145"/>
      <c r="AC66" s="147"/>
    </row>
    <row r="67" spans="1:29" s="101" customFormat="1" ht="11.1" customHeight="1">
      <c r="A67" s="144">
        <v>28</v>
      </c>
      <c r="B67" s="145">
        <v>517</v>
      </c>
      <c r="C67" s="145">
        <v>1811</v>
      </c>
      <c r="D67" s="145">
        <v>541</v>
      </c>
      <c r="E67" s="145">
        <v>1893</v>
      </c>
      <c r="F67" s="145">
        <v>565</v>
      </c>
      <c r="G67" s="145">
        <v>1976</v>
      </c>
      <c r="H67" s="145">
        <v>594</v>
      </c>
      <c r="I67" s="145">
        <v>2079</v>
      </c>
      <c r="J67" s="145">
        <v>623</v>
      </c>
      <c r="K67" s="145">
        <v>2182</v>
      </c>
      <c r="L67" s="145">
        <v>653</v>
      </c>
      <c r="M67" s="145">
        <v>2285</v>
      </c>
      <c r="N67" s="145">
        <v>682</v>
      </c>
      <c r="O67" s="145">
        <v>2387</v>
      </c>
      <c r="P67" s="145">
        <v>712</v>
      </c>
      <c r="Q67" s="145">
        <v>2490</v>
      </c>
      <c r="R67" s="145">
        <v>748</v>
      </c>
      <c r="S67" s="145">
        <v>2621</v>
      </c>
      <c r="T67" s="145">
        <v>786</v>
      </c>
      <c r="U67" s="145">
        <v>2751</v>
      </c>
      <c r="V67" s="145">
        <v>823</v>
      </c>
      <c r="W67" s="145">
        <v>2881</v>
      </c>
      <c r="X67" s="145">
        <v>860</v>
      </c>
      <c r="Y67" s="145">
        <v>3012</v>
      </c>
      <c r="Z67" s="145">
        <v>897</v>
      </c>
      <c r="AA67" s="145">
        <v>3142</v>
      </c>
      <c r="AB67" s="145"/>
      <c r="AC67" s="147"/>
    </row>
    <row r="68" spans="1:29" s="101" customFormat="1" ht="11.1" customHeight="1">
      <c r="A68" s="144">
        <v>29</v>
      </c>
      <c r="B68" s="145">
        <v>536</v>
      </c>
      <c r="C68" s="145">
        <v>1876</v>
      </c>
      <c r="D68" s="145">
        <v>560</v>
      </c>
      <c r="E68" s="145">
        <v>1961</v>
      </c>
      <c r="F68" s="145">
        <v>585</v>
      </c>
      <c r="G68" s="145">
        <v>2046</v>
      </c>
      <c r="H68" s="145">
        <v>616</v>
      </c>
      <c r="I68" s="145">
        <v>2153</v>
      </c>
      <c r="J68" s="145">
        <v>645</v>
      </c>
      <c r="K68" s="145">
        <v>2259</v>
      </c>
      <c r="L68" s="145">
        <v>676</v>
      </c>
      <c r="M68" s="145">
        <v>2366</v>
      </c>
      <c r="N68" s="145">
        <v>706</v>
      </c>
      <c r="O68" s="145">
        <v>2472</v>
      </c>
      <c r="P68" s="145">
        <v>737</v>
      </c>
      <c r="Q68" s="145">
        <v>2579</v>
      </c>
      <c r="R68" s="145">
        <v>776</v>
      </c>
      <c r="S68" s="145">
        <v>2714</v>
      </c>
      <c r="T68" s="145">
        <v>815</v>
      </c>
      <c r="U68" s="145">
        <v>2849</v>
      </c>
      <c r="V68" s="145">
        <v>852</v>
      </c>
      <c r="W68" s="145">
        <v>2984</v>
      </c>
      <c r="X68" s="145">
        <v>891</v>
      </c>
      <c r="Y68" s="145">
        <v>3119</v>
      </c>
      <c r="Z68" s="145">
        <v>930</v>
      </c>
      <c r="AA68" s="145">
        <v>3254</v>
      </c>
      <c r="AB68" s="145"/>
      <c r="AC68" s="147"/>
    </row>
    <row r="69" spans="1:29" s="101" customFormat="1" ht="11.1" customHeight="1" thickBot="1">
      <c r="A69" s="154">
        <v>30</v>
      </c>
      <c r="B69" s="145">
        <v>555</v>
      </c>
      <c r="C69" s="145">
        <v>1941</v>
      </c>
      <c r="D69" s="145">
        <v>579</v>
      </c>
      <c r="E69" s="145">
        <v>2028</v>
      </c>
      <c r="F69" s="145">
        <v>605</v>
      </c>
      <c r="G69" s="145">
        <v>2117</v>
      </c>
      <c r="H69" s="145">
        <v>637</v>
      </c>
      <c r="I69" s="145">
        <v>2227</v>
      </c>
      <c r="J69" s="145">
        <v>668</v>
      </c>
      <c r="K69" s="145">
        <v>2338</v>
      </c>
      <c r="L69" s="145">
        <v>700</v>
      </c>
      <c r="M69" s="145">
        <v>2447</v>
      </c>
      <c r="N69" s="145">
        <v>731</v>
      </c>
      <c r="O69" s="145">
        <v>2558</v>
      </c>
      <c r="P69" s="145">
        <v>763</v>
      </c>
      <c r="Q69" s="145">
        <v>2668</v>
      </c>
      <c r="R69" s="145">
        <v>802</v>
      </c>
      <c r="S69" s="145">
        <v>2807</v>
      </c>
      <c r="T69" s="145">
        <v>842</v>
      </c>
      <c r="U69" s="145">
        <v>2948</v>
      </c>
      <c r="V69" s="145">
        <v>882</v>
      </c>
      <c r="W69" s="145">
        <v>3087</v>
      </c>
      <c r="X69" s="145">
        <v>922</v>
      </c>
      <c r="Y69" s="145">
        <v>3226</v>
      </c>
      <c r="Z69" s="150">
        <v>962</v>
      </c>
      <c r="AA69" s="150">
        <v>3367</v>
      </c>
      <c r="AB69" s="145"/>
      <c r="AC69" s="147"/>
    </row>
    <row r="70" spans="1:29" ht="12" customHeight="1">
      <c r="A70" s="220" t="s">
        <v>310</v>
      </c>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row>
    <row r="71" spans="1:29" ht="12" customHeight="1">
      <c r="A71" s="239" t="s">
        <v>311</v>
      </c>
      <c r="B71" s="239"/>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155"/>
      <c r="AC71" s="155"/>
    </row>
    <row r="72" spans="1:29" s="102" customFormat="1" ht="12" customHeight="1">
      <c r="A72" s="240" t="s">
        <v>312</v>
      </c>
      <c r="B72" s="240"/>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row>
    <row r="73" spans="1:29" ht="12" customHeight="1">
      <c r="A73" s="241" t="s">
        <v>205</v>
      </c>
      <c r="B73" s="241"/>
      <c r="C73" s="241"/>
      <c r="D73" s="241"/>
      <c r="E73" s="241"/>
      <c r="F73" s="241"/>
      <c r="G73" s="241"/>
      <c r="H73" s="241"/>
      <c r="I73" s="241"/>
      <c r="J73" s="241"/>
      <c r="K73" s="241"/>
      <c r="L73" s="241"/>
      <c r="M73" s="241"/>
      <c r="N73" s="241"/>
      <c r="O73" s="241"/>
      <c r="P73" s="241"/>
      <c r="Q73" s="241"/>
      <c r="R73" s="241"/>
      <c r="S73" s="241"/>
      <c r="T73" s="241"/>
      <c r="U73" s="241"/>
      <c r="V73" s="241"/>
      <c r="W73" s="157"/>
      <c r="X73" s="157"/>
      <c r="Y73" s="157"/>
      <c r="Z73" s="157"/>
      <c r="AA73" s="242" t="s">
        <v>350</v>
      </c>
      <c r="AB73" s="242"/>
      <c r="AC73" s="242"/>
    </row>
  </sheetData>
  <mergeCells count="57">
    <mergeCell ref="A71:AA71"/>
    <mergeCell ref="A72:AC72"/>
    <mergeCell ref="A73:V73"/>
    <mergeCell ref="AA73:AC73"/>
    <mergeCell ref="B3:U3"/>
    <mergeCell ref="X3:Y3"/>
    <mergeCell ref="Z3:AA3"/>
    <mergeCell ref="T4:U4"/>
    <mergeCell ref="V4:W4"/>
    <mergeCell ref="X38:Y38"/>
    <mergeCell ref="AB4:AC4"/>
    <mergeCell ref="A1:Z1"/>
    <mergeCell ref="A2:AC2"/>
    <mergeCell ref="A3:A5"/>
    <mergeCell ref="AB3:AC3"/>
    <mergeCell ref="B4:C4"/>
    <mergeCell ref="D4:E4"/>
    <mergeCell ref="F4:G4"/>
    <mergeCell ref="H4:I4"/>
    <mergeCell ref="J4:K4"/>
    <mergeCell ref="L4:M4"/>
    <mergeCell ref="N4:O4"/>
    <mergeCell ref="V3:W3"/>
    <mergeCell ref="P4:Q4"/>
    <mergeCell ref="R4:S4"/>
    <mergeCell ref="N37:O37"/>
    <mergeCell ref="P37:Q37"/>
    <mergeCell ref="R37:S37"/>
    <mergeCell ref="A36:AA36"/>
    <mergeCell ref="J37:K37"/>
    <mergeCell ref="T37:U37"/>
    <mergeCell ref="V37:W37"/>
    <mergeCell ref="X4:Y4"/>
    <mergeCell ref="Z4:AA4"/>
    <mergeCell ref="A70:AC70"/>
    <mergeCell ref="X37:Y37"/>
    <mergeCell ref="Z37:AA37"/>
    <mergeCell ref="AB37:AC37"/>
    <mergeCell ref="B38:C38"/>
    <mergeCell ref="D38:E38"/>
    <mergeCell ref="F38:G38"/>
    <mergeCell ref="H38:I38"/>
    <mergeCell ref="H37:I37"/>
    <mergeCell ref="L37:M37"/>
    <mergeCell ref="T38:U38"/>
    <mergeCell ref="V38:W38"/>
    <mergeCell ref="J38:K38"/>
    <mergeCell ref="L38:M38"/>
    <mergeCell ref="N38:O38"/>
    <mergeCell ref="AB38:AC38"/>
    <mergeCell ref="Z38:AA38"/>
    <mergeCell ref="A37:A39"/>
    <mergeCell ref="B37:C37"/>
    <mergeCell ref="D37:E37"/>
    <mergeCell ref="F37:G37"/>
    <mergeCell ref="R38:S38"/>
    <mergeCell ref="P38:Q38"/>
  </mergeCells>
  <phoneticPr fontId="2"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1</vt:i4>
      </vt:variant>
    </vt:vector>
  </HeadingPairs>
  <TitlesOfParts>
    <vt:vector size="7" baseType="lpstr">
      <vt:lpstr>試算</vt:lpstr>
      <vt:lpstr>勞保分級</vt:lpstr>
      <vt:lpstr>勞退分級</vt:lpstr>
      <vt:lpstr>健保分級</vt:lpstr>
      <vt:lpstr>健保負擔金額表</vt:lpstr>
      <vt:lpstr>勞保分擔金額表</vt:lpstr>
      <vt:lpstr>試算!Print_Area</vt:lpstr>
    </vt:vector>
  </TitlesOfParts>
  <Company>NTTU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cylee</dc:creator>
  <cp:lastModifiedBy>admin</cp:lastModifiedBy>
  <cp:lastPrinted>2015-06-01T09:20:43Z</cp:lastPrinted>
  <dcterms:created xsi:type="dcterms:W3CDTF">2010-08-11T07:36:20Z</dcterms:created>
  <dcterms:modified xsi:type="dcterms:W3CDTF">2018-01-18T00:47:24Z</dcterms:modified>
</cp:coreProperties>
</file>